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240" windowHeight="8595" activeTab="0"/>
  </bookViews>
  <sheets>
    <sheet name="وزارات 1 (3)" sheetId="1" r:id="rId1"/>
    <sheet name="وزارات 1 (2)" sheetId="2" r:id="rId2"/>
    <sheet name="عدد المشاريع حسب المحافظات" sheetId="3" r:id="rId3"/>
    <sheet name=" منجزة وغير منجزة" sheetId="4" r:id="rId4"/>
    <sheet name="نوع البناء" sheetId="5" r:id="rId5"/>
    <sheet name="نوع الانشاء" sheetId="6" r:id="rId6"/>
    <sheet name="اضافة" sheetId="7" r:id="rId7"/>
    <sheet name="جدول كميات" sheetId="8" r:id="rId8"/>
    <sheet name="طابوق" sheetId="9" r:id="rId9"/>
    <sheet name="رمل" sheetId="10" r:id="rId10"/>
    <sheet name="حجر جص سمنت حص" sheetId="11" r:id="rId11"/>
    <sheet name="كاشي" sheetId="12" r:id="rId12"/>
    <sheet name="شبابيك" sheetId="13" r:id="rId13"/>
    <sheet name="حديد" sheetId="14" r:id="rId14"/>
    <sheet name="ابواب" sheetId="15" r:id="rId15"/>
    <sheet name="تاسيسات كهربائية" sheetId="16" r:id="rId16"/>
    <sheet name="تأسيسات صحية" sheetId="17" r:id="rId17"/>
    <sheet name="اصباغ" sheetId="18" r:id="rId18"/>
    <sheet name="مواد انشائية اخرى" sheetId="19" r:id="rId19"/>
    <sheet name="معدل العملين حسب الاختصاص والمح" sheetId="20" r:id="rId20"/>
    <sheet name="عدد العاملين" sheetId="21" r:id="rId21"/>
    <sheet name="المزايا" sheetId="22" r:id="rId22"/>
    <sheet name="الكلفة الكلية" sheetId="23" r:id="rId23"/>
    <sheet name="مستلزمات خدمية" sheetId="24" r:id="rId24"/>
    <sheet name="مستلزمات سلعية" sheetId="25" r:id="rId25"/>
    <sheet name="مصاريف اخرى" sheetId="26" r:id="rId26"/>
    <sheet name="منجز وغير منجز" sheetId="27" r:id="rId27"/>
    <sheet name="Sheet1" sheetId="28" r:id="rId28"/>
  </sheets>
  <definedNames/>
  <calcPr fullCalcOnLoad="1"/>
</workbook>
</file>

<file path=xl/sharedStrings.xml><?xml version="1.0" encoding="utf-8"?>
<sst xmlns="http://schemas.openxmlformats.org/spreadsheetml/2006/main" count="1699" uniqueCount="495">
  <si>
    <t>اسم الوزارة</t>
  </si>
  <si>
    <t>بناء</t>
  </si>
  <si>
    <t>انشاءات</t>
  </si>
  <si>
    <t>المجموع</t>
  </si>
  <si>
    <t>العدد</t>
  </si>
  <si>
    <t>الكلفة</t>
  </si>
  <si>
    <t xml:space="preserve">وزارة النفط </t>
  </si>
  <si>
    <t>النقل والمواصلات</t>
  </si>
  <si>
    <t>مساجد وابنية دينية</t>
  </si>
  <si>
    <t>ابنية خدمية اخرى</t>
  </si>
  <si>
    <t>المحافظة</t>
  </si>
  <si>
    <t>عوائد المقاولين</t>
  </si>
  <si>
    <t>مجموع قيمة المواد الانشائية</t>
  </si>
  <si>
    <t>نوع الانتاج</t>
  </si>
  <si>
    <t>الوحده القياسية</t>
  </si>
  <si>
    <t>البناء بالطابوق</t>
  </si>
  <si>
    <t>البناء بالثرمستون</t>
  </si>
  <si>
    <t>البناء بالبلوك</t>
  </si>
  <si>
    <t>صب كونكريت عادي</t>
  </si>
  <si>
    <t>صب كونكريت مسلح</t>
  </si>
  <si>
    <t>بياض بالجص</t>
  </si>
  <si>
    <t>طن</t>
  </si>
  <si>
    <t>صبغ</t>
  </si>
  <si>
    <t>م2</t>
  </si>
  <si>
    <t>رصف حجر</t>
  </si>
  <si>
    <t>مد انابيب</t>
  </si>
  <si>
    <t>م</t>
  </si>
  <si>
    <t>تسويات طرق ترابية</t>
  </si>
  <si>
    <t>الاملاء الترابي</t>
  </si>
  <si>
    <t>اكساء بالكونكريت الاسفلتي</t>
  </si>
  <si>
    <t>المادة : الطابوق</t>
  </si>
  <si>
    <t xml:space="preserve"> (المبلغ والعدد : الف دينار )</t>
  </si>
  <si>
    <t>المحافظــــــة</t>
  </si>
  <si>
    <t>المبلغ</t>
  </si>
  <si>
    <t>كركوك</t>
  </si>
  <si>
    <t>ديالى</t>
  </si>
  <si>
    <t>بغداد</t>
  </si>
  <si>
    <t>بابل</t>
  </si>
  <si>
    <t>كربلاء</t>
  </si>
  <si>
    <t>واسط</t>
  </si>
  <si>
    <t>ميسان</t>
  </si>
  <si>
    <t>البصرة</t>
  </si>
  <si>
    <t xml:space="preserve"> (المبلغ : الف دينار )</t>
  </si>
  <si>
    <t>الف</t>
  </si>
  <si>
    <t>(المبلغ : الف دينار )</t>
  </si>
  <si>
    <t>المحافظــــــــة</t>
  </si>
  <si>
    <t>م3</t>
  </si>
  <si>
    <t>المادة : حجر</t>
  </si>
  <si>
    <t>م 3</t>
  </si>
  <si>
    <t>(المبلغ: الف دينار )</t>
  </si>
  <si>
    <t>اخرى</t>
  </si>
  <si>
    <t>المحافظـــــــة</t>
  </si>
  <si>
    <t xml:space="preserve">المادة : كاشي </t>
  </si>
  <si>
    <t>(االمبلغ : الف دينار )</t>
  </si>
  <si>
    <t>المادة : شبابيك</t>
  </si>
  <si>
    <t xml:space="preserve"> (المبلغ: الف دينار )</t>
  </si>
  <si>
    <t>المحافظــة</t>
  </si>
  <si>
    <t xml:space="preserve">م </t>
  </si>
  <si>
    <t xml:space="preserve"> </t>
  </si>
  <si>
    <t>خشب جام</t>
  </si>
  <si>
    <t>خشب صاج</t>
  </si>
  <si>
    <t>المادة : تاسيسات صحية</t>
  </si>
  <si>
    <t>لتر</t>
  </si>
  <si>
    <t>المادة :مواد انشائية اخرى</t>
  </si>
  <si>
    <t>( المبلغ :الف دينار )</t>
  </si>
  <si>
    <t>عدد</t>
  </si>
  <si>
    <t>المادة : مواد انشائية اخرى</t>
  </si>
  <si>
    <t xml:space="preserve">( المبلغ : الف دينار ) </t>
  </si>
  <si>
    <t>عمال</t>
  </si>
  <si>
    <t>الاجور</t>
  </si>
  <si>
    <t>سواق ومشغلي المكائن والالات</t>
  </si>
  <si>
    <t>مشتغلون اخرون</t>
  </si>
  <si>
    <t>فنيون</t>
  </si>
  <si>
    <t>اداريون</t>
  </si>
  <si>
    <t>سواق سيارات</t>
  </si>
  <si>
    <t>ذكور</t>
  </si>
  <si>
    <t>اناث</t>
  </si>
  <si>
    <t>مهندسون</t>
  </si>
  <si>
    <t>سواق ومشغلين المكائن والالات</t>
  </si>
  <si>
    <t>الحراس والفراشون ومشتغلون اخرون</t>
  </si>
  <si>
    <t>الضمان الاجتماعي</t>
  </si>
  <si>
    <t>نقل العاملين</t>
  </si>
  <si>
    <t>السكن</t>
  </si>
  <si>
    <t>الطعام</t>
  </si>
  <si>
    <t>معالجات طبية وادوية</t>
  </si>
  <si>
    <t>مكافئات واكراميات وغيرها</t>
  </si>
  <si>
    <t>مجموع الصفحة</t>
  </si>
  <si>
    <t>المجموع الكلي</t>
  </si>
  <si>
    <t>المبلغ : الف دينار</t>
  </si>
  <si>
    <t>الاجور : الف دينار</t>
  </si>
  <si>
    <t>( المبلغ : الف دينار )</t>
  </si>
  <si>
    <t xml:space="preserve">المبلغ </t>
  </si>
  <si>
    <t>مجموع</t>
  </si>
  <si>
    <t>تطبيق بالكاشي</t>
  </si>
  <si>
    <t xml:space="preserve">النسبة المئوية </t>
  </si>
  <si>
    <t>التخصص</t>
  </si>
  <si>
    <t>قادسية</t>
  </si>
  <si>
    <t>نجف</t>
  </si>
  <si>
    <t>اكساء بالسبيس</t>
  </si>
  <si>
    <t>بياض بالاسمنت</t>
  </si>
  <si>
    <t>اضافة وترميم</t>
  </si>
  <si>
    <t>المجموع الكلي للتأسيسات الصحية</t>
  </si>
  <si>
    <t>الوقف السني</t>
  </si>
  <si>
    <t>الوقف الشيعي</t>
  </si>
  <si>
    <t>امانة بغداد</t>
  </si>
  <si>
    <t>وزارة الاعمار والاسكان</t>
  </si>
  <si>
    <t>وزارة البلديات والاشغال</t>
  </si>
  <si>
    <t>وزارة التعليم العالي والبحث العلمي</t>
  </si>
  <si>
    <t>وزارة الداخلية</t>
  </si>
  <si>
    <t>وزارة الصحة</t>
  </si>
  <si>
    <t>وزارة الكهرباء</t>
  </si>
  <si>
    <t>وزارة الموارد المائية</t>
  </si>
  <si>
    <t>وزارة النقل</t>
  </si>
  <si>
    <t>وزارة الهجرة والمهجرين</t>
  </si>
  <si>
    <t>وزارة شؤون المحافظات</t>
  </si>
  <si>
    <t>المبلغ : بالالف دينار</t>
  </si>
  <si>
    <t>اضافات</t>
  </si>
  <si>
    <t>ترميمات</t>
  </si>
  <si>
    <t>اكساء لضفاف الانهر</t>
  </si>
  <si>
    <t>اكساء وتسويات ترابية</t>
  </si>
  <si>
    <t>توزيع الكهرباء والمحولات</t>
  </si>
  <si>
    <t>مجموع الذكور</t>
  </si>
  <si>
    <t>مجموع الاناث</t>
  </si>
  <si>
    <t>الجنس</t>
  </si>
  <si>
    <t>مجموع قيمة الاجور والمزايا</t>
  </si>
  <si>
    <t>مجموع قيمة المصاريف</t>
  </si>
  <si>
    <t>حصة المشروع من اندثار الموجودات الثابتة</t>
  </si>
  <si>
    <t xml:space="preserve">مجموع الكلفة الكلية </t>
  </si>
  <si>
    <t>المبلغ:الف دينار</t>
  </si>
  <si>
    <t>مستلزمات خدمية</t>
  </si>
  <si>
    <t>مصاريف نقل</t>
  </si>
  <si>
    <t>ايجار مكائن</t>
  </si>
  <si>
    <t>فحوصات مختبرية</t>
  </si>
  <si>
    <t>تنظيف الموقع ونقل المخلفات</t>
  </si>
  <si>
    <t>خدمات ابحاث</t>
  </si>
  <si>
    <t>خدمات صيانة</t>
  </si>
  <si>
    <t>استئجار موجودات ثابتة</t>
  </si>
  <si>
    <t>مصاريف خدمية اخرى</t>
  </si>
  <si>
    <t>مستلزمات سلعية</t>
  </si>
  <si>
    <t>وقود وزيوت</t>
  </si>
  <si>
    <t>كهرباء وماء</t>
  </si>
  <si>
    <t>الادوات الاحتياطية</t>
  </si>
  <si>
    <t>مصاريف اخرى</t>
  </si>
  <si>
    <t>تعويضات وغرامات مدفوعة</t>
  </si>
  <si>
    <t>ضرائب ورسوم</t>
  </si>
  <si>
    <t>عوارض عمل</t>
  </si>
  <si>
    <t>مجموع قيمة المصاريف الكلي</t>
  </si>
  <si>
    <t>السلف المستلمة</t>
  </si>
  <si>
    <t>القروض المستلمة</t>
  </si>
  <si>
    <t xml:space="preserve"> العدد</t>
  </si>
  <si>
    <t>كلفة</t>
  </si>
  <si>
    <t>نوع البناء (43) التصانيف من (1-156)</t>
  </si>
  <si>
    <t>نوع البناء اوالانشاء</t>
  </si>
  <si>
    <t>الغاز والنفط والمناجم</t>
  </si>
  <si>
    <t>تربيع ارضيات</t>
  </si>
  <si>
    <t>المادة :بدائل الطابوق</t>
  </si>
  <si>
    <t xml:space="preserve">            المادة : رمل</t>
  </si>
  <si>
    <t xml:space="preserve">         المادة : حصى</t>
  </si>
  <si>
    <t xml:space="preserve">          المادة : جص</t>
  </si>
  <si>
    <t xml:space="preserve">          المادة : سمنت </t>
  </si>
  <si>
    <t xml:space="preserve">المادة : كاشي       </t>
  </si>
  <si>
    <t>مشبــــــــــــــك</t>
  </si>
  <si>
    <t>شيــــــــــــــــش</t>
  </si>
  <si>
    <t>شيلمـــــــــــــان</t>
  </si>
  <si>
    <t>المـــــــــــادة : ابــــــــواب</t>
  </si>
  <si>
    <t>حـديــديـــــــــــة</t>
  </si>
  <si>
    <t>المنيــــــــوم</t>
  </si>
  <si>
    <t>لــولبيــــــة</t>
  </si>
  <si>
    <t>بلاستـــك (pvc)</t>
  </si>
  <si>
    <t>انـــــابيـــب بــــوري</t>
  </si>
  <si>
    <t>انــــابيـــب اهيـــــن</t>
  </si>
  <si>
    <t>انــابيب حـــــــــديد</t>
  </si>
  <si>
    <t>انـــــــــابيب اسبست</t>
  </si>
  <si>
    <t>انـابيب بـــــــــلاستك</t>
  </si>
  <si>
    <t>مــــــــجمــوع الانابيــــب</t>
  </si>
  <si>
    <t>مشـــــــــطــفـــــة</t>
  </si>
  <si>
    <t>منهــــــــــــــــــــول</t>
  </si>
  <si>
    <t>خـزان مــاء حــديــد</t>
  </si>
  <si>
    <t>خــزان مــاء بـلاستك</t>
  </si>
  <si>
    <t>حـــنـفــيــــــــــــــــــــــة</t>
  </si>
  <si>
    <t>مــــــرحــــــــاض</t>
  </si>
  <si>
    <t>مــغــســـــــــــــــلة</t>
  </si>
  <si>
    <t>بـــــــــــــانـــيـــــــو</t>
  </si>
  <si>
    <t>اقفـــــــال انــــــابيب</t>
  </si>
  <si>
    <t>خـــــــــــــــــــــــلاط</t>
  </si>
  <si>
    <t>ســــــــنــــــــــــــــــك</t>
  </si>
  <si>
    <t>شــــــــــــــــــــــــــاور</t>
  </si>
  <si>
    <t>حــمــام كـــامـــــــل</t>
  </si>
  <si>
    <t xml:space="preserve">المــــادة : الاصبــــاغ </t>
  </si>
  <si>
    <t>مـــــــــائــيـــــــــــــة</t>
  </si>
  <si>
    <t>زيـــــتــيـــــــــــــــــــــة</t>
  </si>
  <si>
    <t>بــــــــلاســتيكيـــــة</t>
  </si>
  <si>
    <t>الــمــجــمـــــــــــــوع</t>
  </si>
  <si>
    <t>اخــــرى</t>
  </si>
  <si>
    <t>كغم</t>
  </si>
  <si>
    <t>مبلغ</t>
  </si>
  <si>
    <t>مـعـجـــون جـــــــــــــــام</t>
  </si>
  <si>
    <t>مــبـيــــــــــــــــــــدات</t>
  </si>
  <si>
    <t>لـــبـــــــــــــــــــــــــــــــــــاد</t>
  </si>
  <si>
    <t>سـقــوف ثـانـويــــــــــة</t>
  </si>
  <si>
    <t>سياج اعمدة كونكريتية</t>
  </si>
  <si>
    <t>سـيـاج حـديـــــد(prc)</t>
  </si>
  <si>
    <t>شـبـابـيـك الــدكتــــــات</t>
  </si>
  <si>
    <t>صــبـــــــــــــــات درج</t>
  </si>
  <si>
    <t>تـــــــــــــــــــــــــــــراب</t>
  </si>
  <si>
    <t>زجــــــــــــــــــــــــــــــاج</t>
  </si>
  <si>
    <t xml:space="preserve">انــابـيــب كـونـكـريتيــــــــــــة </t>
  </si>
  <si>
    <t>المادة: بلوك</t>
  </si>
  <si>
    <t xml:space="preserve">         المادة : مواد انشائية اخرى</t>
  </si>
  <si>
    <t>قـــــــــير سائــــــــــل</t>
  </si>
  <si>
    <t>مصــــــاعـــــــــــــــد</t>
  </si>
  <si>
    <t>مـــــــــانع رطوبـــــــــــة</t>
  </si>
  <si>
    <t>مكيـــــــف مـركــــزي</t>
  </si>
  <si>
    <t>ســبلـــــــــــــــــــــت</t>
  </si>
  <si>
    <t>مكيــف شبـــــــاك</t>
  </si>
  <si>
    <t xml:space="preserve">كونكريــت اسفلتـــــــــي </t>
  </si>
  <si>
    <t>طبقــات خشبيـــــــــة</t>
  </si>
  <si>
    <t>طبقـات بلاستيكيــــــة</t>
  </si>
  <si>
    <t>سخـان مـاء مركـــزي</t>
  </si>
  <si>
    <t>مـــــاستــــــــــــــــــــك</t>
  </si>
  <si>
    <t>جملــون حديــــــــدي</t>
  </si>
  <si>
    <t>سيــــــــــم ربـــــــــــــــــــط</t>
  </si>
  <si>
    <t>قفــص مكيـــــــــــف</t>
  </si>
  <si>
    <t>طبقـــات فليـــــــــــن</t>
  </si>
  <si>
    <t>سندويـــــج بنـــــــــل</t>
  </si>
  <si>
    <t>الكابــــــــونــــــــــد</t>
  </si>
  <si>
    <t>كـــرفـــــــــــــــان</t>
  </si>
  <si>
    <t>نـــــافـــــــــــــــــــورات</t>
  </si>
  <si>
    <t>زراعـــــــــة</t>
  </si>
  <si>
    <t>استخراجيــة</t>
  </si>
  <si>
    <t>الصناعـــة</t>
  </si>
  <si>
    <t>الماء والكهربـاء</t>
  </si>
  <si>
    <t>الخدمــــــــــات</t>
  </si>
  <si>
    <t>المجمــــــــــوع</t>
  </si>
  <si>
    <t>منـجــــــــــز</t>
  </si>
  <si>
    <t>غيــر منجــــــــــز</t>
  </si>
  <si>
    <t>المجمـــــــــــــوع</t>
  </si>
  <si>
    <t>ابنيــــــة</t>
  </si>
  <si>
    <t>انشـــاءات</t>
  </si>
  <si>
    <t>المجمـــــــوع</t>
  </si>
  <si>
    <t>موزائيك صب موقعـــي</t>
  </si>
  <si>
    <t>مقـــــرنــــــــــــــــــص</t>
  </si>
  <si>
    <t>المــنيـــــــــــــــــــوم</t>
  </si>
  <si>
    <t>بـــــلاســـــتـــــــــــك</t>
  </si>
  <si>
    <t>المـــــجمـــــــــــــــوع</t>
  </si>
  <si>
    <t xml:space="preserve">  ملاحظة : (1) الكميات اعلاه لايمكن جمعها لاختلاف وحدات القياس  (2) لايشمل كميات المواد الانشائية التالفة والضياعات اثناء العمل </t>
  </si>
  <si>
    <t xml:space="preserve">المجمــــــــــــــــــــوع </t>
  </si>
  <si>
    <t>ثرمستـــــــــــــــون</t>
  </si>
  <si>
    <t>طابوق حجـــــــــري</t>
  </si>
  <si>
    <t>قرميــــــــــــــــــــــد</t>
  </si>
  <si>
    <t xml:space="preserve">المجمـــــــــــــــوع </t>
  </si>
  <si>
    <t>حجــــم كبيـــــــــــــر</t>
  </si>
  <si>
    <t>حجــم متوســـــط</t>
  </si>
  <si>
    <t>حجــــم صغيـــــــــــر</t>
  </si>
  <si>
    <t xml:space="preserve">المجمــــــــــــــــــــــوع </t>
  </si>
  <si>
    <t>اســــــــــــــــــــــــــــود</t>
  </si>
  <si>
    <t>احمــــــــــــــــــــــــــــــــــر</t>
  </si>
  <si>
    <t>المجمـــــــــــــــــــــــــــــــــوع</t>
  </si>
  <si>
    <t>مكســــــــــــــــــــــــر</t>
  </si>
  <si>
    <t xml:space="preserve">المجمــــــــــــــــــــــــــــــوع </t>
  </si>
  <si>
    <t>فنـــــــــــــــــــــــــــــــي</t>
  </si>
  <si>
    <t>عــــــــــــــــــــــــادي</t>
  </si>
  <si>
    <t>بـــــــــــــــــــــــــــــورك</t>
  </si>
  <si>
    <t>المجمـــــــــــــــــــــــــوع</t>
  </si>
  <si>
    <t>المحافظـة</t>
  </si>
  <si>
    <t>مـجاري هوائيـة(تبريد)</t>
  </si>
  <si>
    <t>تـيـــل مــانــع حشـــــــــرات</t>
  </si>
  <si>
    <t>حــصـى خــــــابط(سبيس)</t>
  </si>
  <si>
    <t>مواد اخرى</t>
  </si>
  <si>
    <t>المهندسون الكــلي</t>
  </si>
  <si>
    <t>الفنيــــــــــــــــــون</t>
  </si>
  <si>
    <t>الاداريــــــــــــون</t>
  </si>
  <si>
    <t>عمـــــــــــــــــــــــــال</t>
  </si>
  <si>
    <t>سواق السيــارات</t>
  </si>
  <si>
    <t>حراس وفراشــون</t>
  </si>
  <si>
    <t>مشتغلون اخـــرون</t>
  </si>
  <si>
    <t>المجمــــــــــــــــــوع</t>
  </si>
  <si>
    <t>اخــــــرى</t>
  </si>
  <si>
    <t>جدول  ( 2 )</t>
  </si>
  <si>
    <t>جدول  ( 3)</t>
  </si>
  <si>
    <t>تابع جدول  (10)</t>
  </si>
  <si>
    <t xml:space="preserve">تابع جدول  (10) </t>
  </si>
  <si>
    <t xml:space="preserve">جدول  (11) </t>
  </si>
  <si>
    <t>كمية وقيمة المواد الانشائية المستخدمة في البناء حسب المحافظات في القطاع العام لسنة2017</t>
  </si>
  <si>
    <t>ثـــرمستـــون</t>
  </si>
  <si>
    <t>عقـــــــــــــاري</t>
  </si>
  <si>
    <t>عـــــــــــــــــــادي</t>
  </si>
  <si>
    <t>جمهـــــــــــوري</t>
  </si>
  <si>
    <t>كســـــــر</t>
  </si>
  <si>
    <t>عــــــــــــــــــــــــــــادي</t>
  </si>
  <si>
    <t>اخــــــــــرى</t>
  </si>
  <si>
    <t>المجــــــــــــــــــــــــــــــــــــموع</t>
  </si>
  <si>
    <t>مــــــــــــقــــــــــــــاوم</t>
  </si>
  <si>
    <t>عــــــــــــــــــــــــــــــــــــادي</t>
  </si>
  <si>
    <t>المــــــــــــــــــــــــــــــــجمــــــــــوع</t>
  </si>
  <si>
    <t>ابـــــــــــــــــــيــــــــــــض</t>
  </si>
  <si>
    <t>عـــــــــــــــــــــــــــادي</t>
  </si>
  <si>
    <t>فــرفــــــــــــــــــــوري</t>
  </si>
  <si>
    <t>مــــوزائيـــــــــــــــــك</t>
  </si>
  <si>
    <t>مـــــــرمــــــــــــــــــــر</t>
  </si>
  <si>
    <t>كـــــرانيــــــــــــــــت</t>
  </si>
  <si>
    <t>بــــورسليـــــــــــــــن</t>
  </si>
  <si>
    <t>سيـــــراميــــــــــــــــــك</t>
  </si>
  <si>
    <t>شتايكــــــــــــــــــــــــر</t>
  </si>
  <si>
    <t>كربستــــــــــــــــــون</t>
  </si>
  <si>
    <t>المـــجمــــــــــــــــــــــــــــوع</t>
  </si>
  <si>
    <t>حـــــديــــــــــــــــــــدية</t>
  </si>
  <si>
    <t>اخـــــــــرى</t>
  </si>
  <si>
    <t xml:space="preserve">جينكـــــــــــــــــو   </t>
  </si>
  <si>
    <t>المادة : حديــــــــــد</t>
  </si>
  <si>
    <t>محجــــــــــــر خشب</t>
  </si>
  <si>
    <t>محجـــــــــــــر حديد</t>
  </si>
  <si>
    <t>محجـــــــــــر المنيوم</t>
  </si>
  <si>
    <t>قــــــــير عــــــــــــــادي</t>
  </si>
  <si>
    <t xml:space="preserve">كتل خرسانية </t>
  </si>
  <si>
    <t>.</t>
  </si>
  <si>
    <t>مقطــــــــــــــــــــــــــــع</t>
  </si>
  <si>
    <t>خـــــــــــــــــــــــــــــام</t>
  </si>
  <si>
    <t>تغليــــــــــــــــــــــــــــــــــف</t>
  </si>
  <si>
    <t xml:space="preserve">المجــــــــــــــــــــــــــــــــموع </t>
  </si>
  <si>
    <t>المجمـــــــــــــــــــــــــــــــــــــــــــــــــوع</t>
  </si>
  <si>
    <t>المــــــجمـــــــــــــــوع</t>
  </si>
  <si>
    <t>الابنيــــــــــــة</t>
  </si>
  <si>
    <t>الانشــــــــــاءات</t>
  </si>
  <si>
    <t>اضـــافة وترميــــم</t>
  </si>
  <si>
    <t>المــــجمـــــــــوع</t>
  </si>
  <si>
    <t>نوع البناء (41) التصانيف من (1-92)</t>
  </si>
  <si>
    <t>نوع البناء</t>
  </si>
  <si>
    <t>استخراجيـــــــــة</t>
  </si>
  <si>
    <t>الماء والكهربــاء</t>
  </si>
  <si>
    <t>التجــــــــارة</t>
  </si>
  <si>
    <t>المجمـــــــــوع</t>
  </si>
  <si>
    <t>ابنية صحية اخرى</t>
  </si>
  <si>
    <t>ابنيةثقافية اخرى</t>
  </si>
  <si>
    <t>اقسام داخلية</t>
  </si>
  <si>
    <t>دوائر حكومية</t>
  </si>
  <si>
    <t>دور السكن</t>
  </si>
  <si>
    <t>رياض اطفال</t>
  </si>
  <si>
    <t>كراجات السيارات</t>
  </si>
  <si>
    <t>متنزهات</t>
  </si>
  <si>
    <t>استخراجيــــــــة</t>
  </si>
  <si>
    <t>الماء والكهربـــاء</t>
  </si>
  <si>
    <t>التجـــــــــــارة</t>
  </si>
  <si>
    <t>الخدمـــــــــــــات</t>
  </si>
  <si>
    <t>مخيمات</t>
  </si>
  <si>
    <t>مدارس ابتدائية</t>
  </si>
  <si>
    <t>مدارس متوسطة وثانوية</t>
  </si>
  <si>
    <t>مراكز صحية</t>
  </si>
  <si>
    <t>مشاريع كهرباء</t>
  </si>
  <si>
    <t>مشاريع ماء</t>
  </si>
  <si>
    <t>نوادي ومراكز وملاعب</t>
  </si>
  <si>
    <t>نوع البناء (42) التصانيف من (101-156)</t>
  </si>
  <si>
    <t xml:space="preserve">جدول  (7) </t>
  </si>
  <si>
    <t xml:space="preserve">نوع الانشاء </t>
  </si>
  <si>
    <t>زراعــــــة</t>
  </si>
  <si>
    <t>استخراجيـــــة</t>
  </si>
  <si>
    <t>الماء والكهرباء</t>
  </si>
  <si>
    <t>الخدمـــــــــــات</t>
  </si>
  <si>
    <t>المجمـــــــــــــــــــوع</t>
  </si>
  <si>
    <t>انشاءات اخرى للنقل</t>
  </si>
  <si>
    <t>تبليط ارصفة شوراع</t>
  </si>
  <si>
    <t>تبليط الشوراع</t>
  </si>
  <si>
    <t xml:space="preserve">جسور سيارات </t>
  </si>
  <si>
    <t>جسور مشاة</t>
  </si>
  <si>
    <t>خدمات اخرى</t>
  </si>
  <si>
    <t>شبكات المياه</t>
  </si>
  <si>
    <t>صناعية اخرى</t>
  </si>
  <si>
    <t>مجاري</t>
  </si>
  <si>
    <t>المادة : تاسيسات كهربائية</t>
  </si>
  <si>
    <t>انابيـــــــب بـــــورى</t>
  </si>
  <si>
    <t>ســـــــــــــــــــــــلك</t>
  </si>
  <si>
    <t xml:space="preserve">المادة : تاسيسات كهربائية </t>
  </si>
  <si>
    <t>المحافظـــة</t>
  </si>
  <si>
    <t>وزارة البيئة</t>
  </si>
  <si>
    <t>وزارة العمل والشؤون الاجتماعية</t>
  </si>
  <si>
    <t xml:space="preserve">جدول  (4) </t>
  </si>
  <si>
    <t>ابـنـيـــــــــــــــة</t>
  </si>
  <si>
    <t>انشـــــــــــــــــــــاءات</t>
  </si>
  <si>
    <t>اضافــة وترميـــــــــــم</t>
  </si>
  <si>
    <t>المـجـمــــــــــــــــــــوع</t>
  </si>
  <si>
    <t>كــلفــــــــــة</t>
  </si>
  <si>
    <t>كــلفــــــــة</t>
  </si>
  <si>
    <t>كـــــلفــــــة</t>
  </si>
  <si>
    <t>كــــلفــــــــــــة</t>
  </si>
  <si>
    <t xml:space="preserve">                  عدد المشاريع المتوقفة وعدم المباشرة في القطاع العام  حسب الوزارات لعام 2018</t>
  </si>
  <si>
    <t>عدد وكلفة مشاريع الابنية والانشاءات المنجزة وغير المنجزة في القطاع العام حسب المحافظات لسنة 2018</t>
  </si>
  <si>
    <t>عدد وكلفة المشاريع المنجزة وغير المنجزة في القطاع العام حسب المحافظات لسنة 2018</t>
  </si>
  <si>
    <t>عدد وكلفة الابنية في القطاع العام  حسب الانشطة ونوع البناء لسنة 2018</t>
  </si>
  <si>
    <t>عدد وكلفة الانشاءات في القطاع العام حسب الانشطة ونوع الانشاء لسنة 2018</t>
  </si>
  <si>
    <t>عدد وكلفة الابنية والانشاءات ( اضافة وترميم ) في القطاع العام حسب الانشطة ونوع البناء اوالانشاء لسنة 2018</t>
  </si>
  <si>
    <t>خلاصة بقيمة الكميات والمواد الانشائية المستخدمة والمصروفة فعلا في مشاريع القطاع العام لسنة 2018</t>
  </si>
  <si>
    <t xml:space="preserve">كمية وقيمة المواد الانشائية المستخدمة في البناء حسب المحافظات في القطاع العام لسنة 2018   </t>
  </si>
  <si>
    <t>كمية وقيمة المواد الانشائية المستخدمة في البناء حسب المحافظات في القطاع العام لسنة 2018</t>
  </si>
  <si>
    <t xml:space="preserve">كمية وقيمة المواد الانشائية المستخدمة في البناء حسب المحافظات في القطاع العام لسنة 2018 </t>
  </si>
  <si>
    <t xml:space="preserve">معدل عدد العاملين والاجور المدفوعة لهم حسب الاختصاص والمحافظة في القطاع العام لسنة 2018 </t>
  </si>
  <si>
    <t xml:space="preserve">معدل عدد العاملين والاجور المدفوعة لهم حسب الاختصاص والمحافظة في القطاع العام  لسنة 2018 </t>
  </si>
  <si>
    <t>معدل عدد العاملين والاجور المدفوعة لهم حسب التخصص والجنس في القطاع العام لسنة 2018</t>
  </si>
  <si>
    <t>المزايا المدفوعة للعاملين حسب المحافظات في القطاع العام لسنة 2018</t>
  </si>
  <si>
    <t>الكلفة الكلية المصروفة وعوائد المقاولين لتنفيذ مشاريع الابنية والانشاءات حسب المحافظات في القطاع العام لسنة 2018</t>
  </si>
  <si>
    <t xml:space="preserve">قيمة المصاريف  حسب المحافظات في القطاع العام لسنة 2018   </t>
  </si>
  <si>
    <t>قيمة المصاريف  حسب المحافظات في القطاع العام لسنة 2018</t>
  </si>
  <si>
    <t>وزارة التخطيط</t>
  </si>
  <si>
    <t>وزارة العدل</t>
  </si>
  <si>
    <t>هيئة الاعلام والاتصالات</t>
  </si>
  <si>
    <t xml:space="preserve">وزارة التجارة </t>
  </si>
  <si>
    <t>وزارة التربية</t>
  </si>
  <si>
    <t>وزارة الثقافة</t>
  </si>
  <si>
    <t>وزارة الزراعة</t>
  </si>
  <si>
    <t>نينوى</t>
  </si>
  <si>
    <t>انبار</t>
  </si>
  <si>
    <t>صلاح الدين</t>
  </si>
  <si>
    <t>عمارات سكنية</t>
  </si>
  <si>
    <t>مخازن</t>
  </si>
  <si>
    <t>مختبرات</t>
  </si>
  <si>
    <t>مدارس مهنية</t>
  </si>
  <si>
    <t>معاهد مهنية وفنية</t>
  </si>
  <si>
    <t>قناطر</t>
  </si>
  <si>
    <t>محطات اذاعة وتلفزيون</t>
  </si>
  <si>
    <t>نقل والمواصلات</t>
  </si>
  <si>
    <t xml:space="preserve">التــجـــــــــــارة          </t>
  </si>
  <si>
    <t>سايلوات</t>
  </si>
  <si>
    <t>محطات توليد الطاقة</t>
  </si>
  <si>
    <t>التــــــــــجارة</t>
  </si>
  <si>
    <t>البناء بالحجر</t>
  </si>
  <si>
    <t>اجور</t>
  </si>
  <si>
    <t>مزايا</t>
  </si>
  <si>
    <t>خدمية</t>
  </si>
  <si>
    <t>سلعية</t>
  </si>
  <si>
    <t>تعويضات</t>
  </si>
  <si>
    <t>ضرائب</t>
  </si>
  <si>
    <t>عوارض</t>
  </si>
  <si>
    <t>مجموع المصاريف</t>
  </si>
  <si>
    <t>سويــــــــــج رئيســـــي</t>
  </si>
  <si>
    <t>كيــــــــــــبــــــــــــــلات</t>
  </si>
  <si>
    <t>اســـــــلاك اعمــــدة</t>
  </si>
  <si>
    <t>ســــــــــويــــــــــج</t>
  </si>
  <si>
    <t>بـــــــــــــــــــــــــــلك</t>
  </si>
  <si>
    <t>طــــن</t>
  </si>
  <si>
    <t>المبـــــــــــلغ</t>
  </si>
  <si>
    <t>طابوق</t>
  </si>
  <si>
    <t>رمل</t>
  </si>
  <si>
    <t>حجر</t>
  </si>
  <si>
    <t>حصو</t>
  </si>
  <si>
    <t>جص</t>
  </si>
  <si>
    <t>سمنت</t>
  </si>
  <si>
    <t>كاشي</t>
  </si>
  <si>
    <t>شبايبك</t>
  </si>
  <si>
    <t>حديد</t>
  </si>
  <si>
    <t>ابواب</t>
  </si>
  <si>
    <t>كهربائية</t>
  </si>
  <si>
    <t>صحية</t>
  </si>
  <si>
    <t>اصباغ</t>
  </si>
  <si>
    <t>مجموع المواد الكلي</t>
  </si>
  <si>
    <t>بلوك</t>
  </si>
  <si>
    <t>مجموع المواد</t>
  </si>
  <si>
    <t>بصرة</t>
  </si>
  <si>
    <t xml:space="preserve">ملاحظة المحافظات ( نينوى , الانبار , صلاح الدين ) لايتوفر لديهم اطار نتيجة لتعرضه للتلف والحرق اثناء عمليات التحرير من داعش </t>
  </si>
  <si>
    <t>بــــــــــــــــــورد</t>
  </si>
  <si>
    <t>بـــــــــــــلك سويـــــــــــــــج</t>
  </si>
  <si>
    <t>سيـــــــــــــركت بــــريـــــــــكر</t>
  </si>
  <si>
    <t>جينـــــــــــــــج اوفـــــــر</t>
  </si>
  <si>
    <t>ساحبـــــــــــات هــــواء</t>
  </si>
  <si>
    <t>مـــــــــراوح هــواء</t>
  </si>
  <si>
    <t>مــــــــــحـــــــــــــــــولات</t>
  </si>
  <si>
    <t>اعـــمـــدة ضغط واطـــــــــــىء</t>
  </si>
  <si>
    <t>اعمـــدة ضغط عـــــالي</t>
  </si>
  <si>
    <t>مضخــــــــــات مــــاء</t>
  </si>
  <si>
    <t>انـــارة بانواعــها</t>
  </si>
  <si>
    <t>المــــــــــــــــجمـــــــــــــــــــــــــــــــــــــــــوع</t>
  </si>
  <si>
    <t>اخـــرى</t>
  </si>
  <si>
    <t xml:space="preserve">                                                  </t>
  </si>
  <si>
    <t xml:space="preserve">                                   </t>
  </si>
  <si>
    <t>الانبار</t>
  </si>
  <si>
    <t>النجف</t>
  </si>
  <si>
    <t>القادسية</t>
  </si>
  <si>
    <t>القدسية</t>
  </si>
  <si>
    <t xml:space="preserve">جدول  (3) </t>
  </si>
  <si>
    <t xml:space="preserve">جدول (5) </t>
  </si>
  <si>
    <t xml:space="preserve">تابع جدول  (5) </t>
  </si>
  <si>
    <t xml:space="preserve">جدول  (6) </t>
  </si>
  <si>
    <t>جدول ( 8)</t>
  </si>
  <si>
    <t>تابع جدول  (9)</t>
  </si>
  <si>
    <t>جدول  (9)</t>
  </si>
  <si>
    <t xml:space="preserve">تابع جدول (9)  </t>
  </si>
  <si>
    <t>تابع  جدول  (9)</t>
  </si>
  <si>
    <t xml:space="preserve">تابع جدول  (9) </t>
  </si>
  <si>
    <t>تابع  جدول (9)</t>
  </si>
  <si>
    <t>تابع جدول (9)</t>
  </si>
  <si>
    <t xml:space="preserve">جدول  (10) </t>
  </si>
  <si>
    <t xml:space="preserve">جدول  (12) </t>
  </si>
  <si>
    <t xml:space="preserve">جدول  (13_أ) </t>
  </si>
  <si>
    <t xml:space="preserve"> جدول  (13_ب) </t>
  </si>
  <si>
    <t xml:space="preserve"> جدول  (13-جـ) </t>
  </si>
  <si>
    <t xml:space="preserve">جدول (14) </t>
  </si>
  <si>
    <t>عدد وكلفة المشاريع المنجزة وغير المنجزة في القطاع العام حسب الوزارات والجهات غير الرتبطة بوزارة لسنة 2018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</si>
</sst>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ع.&quot;\ #,##0_-;&quot;د.ع.&quot;\ #,##0\-"/>
    <numFmt numFmtId="165" formatCode="&quot;د.ع.&quot;\ #,##0_-;[Red]&quot;د.ع.&quot;\ #,##0\-"/>
    <numFmt numFmtId="166" formatCode="&quot;د.ع.&quot;\ #,##0.00_-;&quot;د.ع.&quot;\ #,##0.00\-"/>
    <numFmt numFmtId="167" formatCode="&quot;د.ع.&quot;\ #,##0.00_-;[Red]&quot;د.ع.&quot;\ #,##0.00\-"/>
    <numFmt numFmtId="168" formatCode="_-&quot;د.ع.&quot;\ * #,##0_-;_-&quot;د.ع.&quot;\ * #,##0\-;_-&quot;د.ع.&quot;\ * &quot;-&quot;_-;_-@_-"/>
    <numFmt numFmtId="169" formatCode="_-* #,##0_-;_-* #,##0\-;_-* &quot;-&quot;_-;_-@_-"/>
    <numFmt numFmtId="170" formatCode="_-&quot;د.ع.&quot;\ * #,##0.00_-;_-&quot;د.ع.&quot;\ * #,##0.00\-;_-&quot;د.ع.&quot;\ * &quot;-&quot;??_-;_-@_-"/>
    <numFmt numFmtId="171" formatCode="_-* #,##0.00_-;_-* #,##0.00\-;_-* &quot;-&quot;??_-;_-@_-"/>
    <numFmt numFmtId="172" formatCode="###0"/>
    <numFmt numFmtId="173" formatCode="[$-801]dd\ mmmm\,\ yyyy"/>
    <numFmt numFmtId="174" formatCode="[$-801]hh:mm:ss\ AM/PM"/>
    <numFmt numFmtId="175" formatCode="0.000000"/>
    <numFmt numFmtId="176" formatCode="#,##0.0"/>
    <numFmt numFmtId="177" formatCode="#,##0.000"/>
    <numFmt numFmtId="178" formatCode="0.0"/>
    <numFmt numFmtId="179" formatCode="0;[Red]0"/>
    <numFmt numFmtId="180" formatCode="_-* #,##0.0_-;_-* #,##0.0\-;_-* &quot;-&quot;??_-;_-@_-"/>
    <numFmt numFmtId="181" formatCode="_-* #,##0_-;_-* #,##0\-;_-* &quot;-&quot;??_-;_-@_-"/>
  </numFmts>
  <fonts count="75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Arial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Arial"/>
      <family val="2"/>
    </font>
    <font>
      <b/>
      <sz val="14"/>
      <color theme="0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rgb="FF000000"/>
      <name val="Arial"/>
      <family val="2"/>
    </font>
    <font>
      <sz val="8"/>
      <color theme="1"/>
      <name val="Calibri"/>
      <family val="2"/>
    </font>
    <font>
      <b/>
      <sz val="9"/>
      <color rgb="FF000000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medium"/>
      <bottom>
        <color indexed="63"/>
      </bottom>
    </border>
    <border>
      <left/>
      <right style="thin"/>
      <top>
        <color indexed="63"/>
      </top>
      <bottom style="medium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7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1" fontId="8" fillId="0" borderId="0" xfId="0" applyNumberFormat="1" applyFont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Alignment="1">
      <alignment horizontal="center" vertical="center" wrapText="1"/>
    </xf>
    <xf numFmtId="1" fontId="6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1" fontId="0" fillId="0" borderId="0" xfId="0" applyNumberFormat="1" applyAlignment="1">
      <alignment/>
    </xf>
    <xf numFmtId="0" fontId="7" fillId="33" borderId="0" xfId="0" applyFont="1" applyFill="1" applyBorder="1" applyAlignment="1">
      <alignment vertical="center" wrapText="1"/>
    </xf>
    <xf numFmtId="3" fontId="0" fillId="0" borderId="0" xfId="0" applyNumberFormat="1" applyAlignment="1">
      <alignment/>
    </xf>
    <xf numFmtId="3" fontId="6" fillId="0" borderId="0" xfId="0" applyNumberFormat="1" applyFont="1" applyFill="1" applyAlignment="1">
      <alignment horizontal="center" vertical="center" wrapText="1"/>
    </xf>
    <xf numFmtId="3" fontId="11" fillId="34" borderId="0" xfId="0" applyNumberFormat="1" applyFont="1" applyFill="1" applyBorder="1" applyAlignment="1">
      <alignment vertical="center" wrapText="1"/>
    </xf>
    <xf numFmtId="3" fontId="11" fillId="35" borderId="0" xfId="0" applyNumberFormat="1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11" fillId="4" borderId="0" xfId="61" applyFont="1" applyFill="1" applyBorder="1" applyAlignment="1">
      <alignment horizontal="right" vertical="center" wrapText="1"/>
      <protection/>
    </xf>
    <xf numFmtId="3" fontId="11" fillId="4" borderId="0" xfId="70" applyNumberFormat="1" applyFont="1" applyFill="1" applyBorder="1" applyAlignment="1">
      <alignment horizontal="right" vertical="center"/>
      <protection/>
    </xf>
    <xf numFmtId="0" fontId="0" fillId="0" borderId="0" xfId="0" applyAlignment="1">
      <alignment horizontal="right"/>
    </xf>
    <xf numFmtId="3" fontId="11" fillId="35" borderId="10" xfId="0" applyNumberFormat="1" applyFont="1" applyFill="1" applyBorder="1" applyAlignment="1">
      <alignment vertical="center" wrapText="1"/>
    </xf>
    <xf numFmtId="3" fontId="11" fillId="35" borderId="11" xfId="0" applyNumberFormat="1" applyFont="1" applyFill="1" applyBorder="1" applyAlignment="1">
      <alignment vertical="center" wrapText="1"/>
    </xf>
    <xf numFmtId="179" fontId="0" fillId="0" borderId="0" xfId="0" applyNumberFormat="1" applyAlignment="1">
      <alignment/>
    </xf>
    <xf numFmtId="3" fontId="11" fillId="4" borderId="0" xfId="62" applyNumberFormat="1" applyFont="1" applyFill="1" applyBorder="1" applyAlignment="1">
      <alignment vertical="center"/>
      <protection/>
    </xf>
    <xf numFmtId="3" fontId="11" fillId="4" borderId="10" xfId="62" applyNumberFormat="1" applyFont="1" applyFill="1" applyBorder="1" applyAlignment="1">
      <alignment vertical="center"/>
      <protection/>
    </xf>
    <xf numFmtId="179" fontId="6" fillId="0" borderId="0" xfId="0" applyNumberFormat="1" applyFont="1" applyFill="1" applyAlignment="1">
      <alignment horizontal="center" vertical="center" wrapText="1"/>
    </xf>
    <xf numFmtId="0" fontId="9" fillId="33" borderId="0" xfId="0" applyFont="1" applyFill="1" applyBorder="1" applyAlignment="1">
      <alignment vertical="center" wrapText="1"/>
    </xf>
    <xf numFmtId="0" fontId="58" fillId="0" borderId="0" xfId="0" applyFont="1" applyAlignment="1">
      <alignment/>
    </xf>
    <xf numFmtId="3" fontId="11" fillId="0" borderId="0" xfId="68" applyNumberFormat="1" applyFont="1" applyFill="1" applyBorder="1" applyAlignment="1">
      <alignment horizontal="right" vertical="center"/>
      <protection/>
    </xf>
    <xf numFmtId="3" fontId="11" fillId="0" borderId="0" xfId="68" applyNumberFormat="1" applyFont="1" applyFill="1" applyBorder="1" applyAlignment="1">
      <alignment vertical="center"/>
      <protection/>
    </xf>
    <xf numFmtId="0" fontId="60" fillId="0" borderId="0" xfId="0" applyFont="1" applyAlignment="1">
      <alignment/>
    </xf>
    <xf numFmtId="0" fontId="11" fillId="4" borderId="0" xfId="70" applyNumberFormat="1" applyFont="1" applyFill="1" applyBorder="1" applyAlignment="1">
      <alignment horizontal="right" vertical="center"/>
      <protection/>
    </xf>
    <xf numFmtId="0" fontId="61" fillId="10" borderId="0" xfId="0" applyNumberFormat="1" applyFont="1" applyFill="1" applyBorder="1" applyAlignment="1">
      <alignment horizontal="right" vertical="center"/>
    </xf>
    <xf numFmtId="0" fontId="62" fillId="36" borderId="0" xfId="0" applyFont="1" applyFill="1" applyAlignment="1">
      <alignment wrapText="1" readingOrder="2"/>
    </xf>
    <xf numFmtId="0" fontId="9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vertical="center" wrapText="1"/>
    </xf>
    <xf numFmtId="3" fontId="11" fillId="35" borderId="0" xfId="0" applyNumberFormat="1" applyFont="1" applyFill="1" applyBorder="1" applyAlignment="1">
      <alignment horizontal="right" vertical="center" wrapText="1"/>
    </xf>
    <xf numFmtId="0" fontId="58" fillId="0" borderId="0" xfId="0" applyFont="1" applyAlignment="1">
      <alignment/>
    </xf>
    <xf numFmtId="0" fontId="3" fillId="0" borderId="0" xfId="63" applyFont="1" applyBorder="1" applyAlignment="1">
      <alignment horizontal="right" vertical="center" wrapText="1" readingOrder="2"/>
      <protection/>
    </xf>
    <xf numFmtId="172" fontId="3" fillId="0" borderId="0" xfId="63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 wrapText="1"/>
    </xf>
    <xf numFmtId="0" fontId="58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3" fontId="11" fillId="0" borderId="0" xfId="69" applyNumberFormat="1" applyFont="1" applyFill="1" applyBorder="1" applyAlignment="1">
      <alignment vertical="center"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0" fillId="0" borderId="0" xfId="62" applyFont="1" applyFill="1" applyBorder="1" applyAlignment="1">
      <alignment horizontal="center" vertical="center" wrapText="1"/>
      <protection/>
    </xf>
    <xf numFmtId="0" fontId="10" fillId="0" borderId="0" xfId="66" applyFont="1" applyFill="1" applyBorder="1" applyAlignment="1">
      <alignment horizontal="center" vertical="center" wrapText="1"/>
      <protection/>
    </xf>
    <xf numFmtId="0" fontId="10" fillId="0" borderId="0" xfId="69" applyFont="1" applyFill="1" applyBorder="1" applyAlignment="1">
      <alignment horizontal="center" vertical="center" wrapText="1"/>
      <protection/>
    </xf>
    <xf numFmtId="0" fontId="58" fillId="0" borderId="0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4" fontId="11" fillId="0" borderId="0" xfId="68" applyNumberFormat="1" applyFont="1" applyFill="1" applyBorder="1" applyAlignment="1">
      <alignment horizontal="right" vertical="center"/>
      <protection/>
    </xf>
    <xf numFmtId="4" fontId="11" fillId="4" borderId="12" xfId="68" applyNumberFormat="1" applyFont="1" applyFill="1" applyBorder="1" applyAlignment="1">
      <alignment vertical="center"/>
      <protection/>
    </xf>
    <xf numFmtId="176" fontId="11" fillId="4" borderId="12" xfId="68" applyNumberFormat="1" applyFont="1" applyFill="1" applyBorder="1" applyAlignment="1">
      <alignment vertical="center"/>
      <protection/>
    </xf>
    <xf numFmtId="3" fontId="11" fillId="4" borderId="12" xfId="68" applyNumberFormat="1" applyFont="1" applyFill="1" applyBorder="1" applyAlignment="1">
      <alignment vertical="center"/>
      <protection/>
    </xf>
    <xf numFmtId="0" fontId="11" fillId="0" borderId="0" xfId="61" applyFont="1" applyFill="1" applyBorder="1" applyAlignment="1">
      <alignment horizontal="right" vertical="center" wrapText="1"/>
      <protection/>
    </xf>
    <xf numFmtId="0" fontId="11" fillId="0" borderId="0" xfId="70" applyNumberFormat="1" applyFont="1" applyFill="1" applyBorder="1" applyAlignment="1">
      <alignment horizontal="right" vertical="center"/>
      <protection/>
    </xf>
    <xf numFmtId="3" fontId="11" fillId="0" borderId="0" xfId="70" applyNumberFormat="1" applyFont="1" applyFill="1" applyBorder="1" applyAlignment="1">
      <alignment horizontal="right" vertical="center"/>
      <protection/>
    </xf>
    <xf numFmtId="0" fontId="61" fillId="0" borderId="0" xfId="0" applyNumberFormat="1" applyFont="1" applyFill="1" applyBorder="1" applyAlignment="1">
      <alignment horizontal="right" vertical="center"/>
    </xf>
    <xf numFmtId="0" fontId="64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 wrapText="1"/>
    </xf>
    <xf numFmtId="3" fontId="3" fillId="0" borderId="0" xfId="69" applyNumberFormat="1" applyFont="1" applyFill="1" applyBorder="1" applyAlignment="1">
      <alignment horizontal="right" vertical="center"/>
      <protection/>
    </xf>
    <xf numFmtId="0" fontId="6" fillId="0" borderId="0" xfId="0" applyFont="1" applyFill="1" applyBorder="1" applyAlignment="1">
      <alignment vertical="center" wrapText="1"/>
    </xf>
    <xf numFmtId="0" fontId="0" fillId="0" borderId="0" xfId="0" applyAlignment="1">
      <alignment/>
    </xf>
    <xf numFmtId="0" fontId="65" fillId="0" borderId="0" xfId="0" applyFont="1" applyFill="1" applyBorder="1" applyAlignment="1">
      <alignment horizontal="left"/>
    </xf>
    <xf numFmtId="3" fontId="11" fillId="4" borderId="0" xfId="63" applyNumberFormat="1" applyFont="1" applyFill="1" applyBorder="1" applyAlignment="1">
      <alignment vertical="center" wrapText="1"/>
      <protection/>
    </xf>
    <xf numFmtId="3" fontId="11" fillId="10" borderId="0" xfId="63" applyNumberFormat="1" applyFont="1" applyFill="1" applyBorder="1" applyAlignment="1">
      <alignment vertical="center" wrapText="1"/>
      <protection/>
    </xf>
    <xf numFmtId="3" fontId="11" fillId="4" borderId="0" xfId="64" applyNumberFormat="1" applyFont="1" applyFill="1" applyBorder="1" applyAlignment="1">
      <alignment vertical="center" wrapText="1"/>
      <protection/>
    </xf>
    <xf numFmtId="0" fontId="66" fillId="0" borderId="0" xfId="0" applyFont="1" applyFill="1" applyBorder="1" applyAlignment="1">
      <alignment horizontal="center"/>
    </xf>
    <xf numFmtId="0" fontId="67" fillId="0" borderId="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right" vertical="center"/>
    </xf>
    <xf numFmtId="3" fontId="4" fillId="0" borderId="0" xfId="67" applyNumberFormat="1" applyFont="1" applyFill="1" applyBorder="1" applyAlignment="1">
      <alignment horizontal="right" vertical="center"/>
      <protection/>
    </xf>
    <xf numFmtId="3" fontId="11" fillId="0" borderId="0" xfId="67" applyNumberFormat="1" applyFont="1" applyFill="1" applyBorder="1" applyAlignment="1">
      <alignment horizontal="right" vertical="center"/>
      <protection/>
    </xf>
    <xf numFmtId="0" fontId="68" fillId="0" borderId="0" xfId="0" applyFont="1" applyAlignment="1">
      <alignment/>
    </xf>
    <xf numFmtId="3" fontId="11" fillId="35" borderId="0" xfId="42" applyNumberFormat="1" applyFont="1" applyFill="1" applyBorder="1" applyAlignment="1">
      <alignment vertical="center" wrapText="1"/>
    </xf>
    <xf numFmtId="3" fontId="11" fillId="34" borderId="0" xfId="42" applyNumberFormat="1" applyFont="1" applyFill="1" applyBorder="1" applyAlignment="1">
      <alignment vertical="center" wrapText="1"/>
    </xf>
    <xf numFmtId="3" fontId="11" fillId="4" borderId="10" xfId="68" applyNumberFormat="1" applyFont="1" applyFill="1" applyBorder="1" applyAlignment="1">
      <alignment vertical="center"/>
      <protection/>
    </xf>
    <xf numFmtId="0" fontId="0" fillId="0" borderId="0" xfId="0" applyFill="1" applyAlignment="1">
      <alignment/>
    </xf>
    <xf numFmtId="3" fontId="11" fillId="4" borderId="10" xfId="67" applyNumberFormat="1" applyFont="1" applyFill="1" applyBorder="1" applyAlignment="1">
      <alignment vertical="center"/>
      <protection/>
    </xf>
    <xf numFmtId="0" fontId="11" fillId="35" borderId="0" xfId="0" applyFont="1" applyFill="1" applyBorder="1" applyAlignment="1">
      <alignment vertical="center" wrapText="1"/>
    </xf>
    <xf numFmtId="0" fontId="11" fillId="34" borderId="0" xfId="0" applyFont="1" applyFill="1" applyBorder="1" applyAlignment="1">
      <alignment vertical="center" wrapText="1"/>
    </xf>
    <xf numFmtId="3" fontId="11" fillId="4" borderId="10" xfId="69" applyNumberFormat="1" applyFont="1" applyFill="1" applyBorder="1" applyAlignment="1">
      <alignment vertical="center"/>
      <protection/>
    </xf>
    <xf numFmtId="3" fontId="10" fillId="0" borderId="0" xfId="69" applyNumberFormat="1" applyFont="1" applyFill="1" applyBorder="1" applyAlignment="1">
      <alignment vertical="center"/>
      <protection/>
    </xf>
    <xf numFmtId="3" fontId="4" fillId="0" borderId="0" xfId="0" applyNumberFormat="1" applyFont="1" applyFill="1" applyBorder="1" applyAlignment="1">
      <alignment vertical="center" wrapText="1"/>
    </xf>
    <xf numFmtId="3" fontId="11" fillId="4" borderId="0" xfId="70" applyNumberFormat="1" applyFont="1" applyFill="1" applyBorder="1" applyAlignment="1">
      <alignment vertical="center"/>
      <protection/>
    </xf>
    <xf numFmtId="3" fontId="11" fillId="10" borderId="0" xfId="70" applyNumberFormat="1" applyFont="1" applyFill="1" applyBorder="1" applyAlignment="1">
      <alignment vertical="center"/>
      <protection/>
    </xf>
    <xf numFmtId="0" fontId="58" fillId="0" borderId="0" xfId="0" applyFont="1" applyBorder="1" applyAlignment="1">
      <alignment/>
    </xf>
    <xf numFmtId="0" fontId="0" fillId="0" borderId="0" xfId="0" applyAlignment="1">
      <alignment horizontal="center"/>
    </xf>
    <xf numFmtId="179" fontId="0" fillId="0" borderId="0" xfId="0" applyNumberFormat="1" applyBorder="1" applyAlignment="1">
      <alignment/>
    </xf>
    <xf numFmtId="3" fontId="11" fillId="35" borderId="0" xfId="0" applyNumberFormat="1" applyFont="1" applyFill="1" applyBorder="1" applyAlignment="1">
      <alignment horizontal="center" vertical="center" wrapText="1"/>
    </xf>
    <xf numFmtId="3" fontId="11" fillId="34" borderId="0" xfId="0" applyNumberFormat="1" applyFont="1" applyFill="1" applyBorder="1" applyAlignment="1">
      <alignment horizontal="center" vertical="center" wrapText="1"/>
    </xf>
    <xf numFmtId="3" fontId="11" fillId="35" borderId="10" xfId="0" applyNumberFormat="1" applyFont="1" applyFill="1" applyBorder="1" applyAlignment="1">
      <alignment horizontal="center" vertical="center" wrapText="1"/>
    </xf>
    <xf numFmtId="3" fontId="11" fillId="10" borderId="0" xfId="65" applyNumberFormat="1" applyFont="1" applyFill="1" applyBorder="1" applyAlignment="1">
      <alignment vertical="center"/>
      <protection/>
    </xf>
    <xf numFmtId="0" fontId="64" fillId="4" borderId="10" xfId="0" applyFont="1" applyFill="1" applyBorder="1" applyAlignment="1">
      <alignment horizontal="center" vertical="center" wrapText="1"/>
    </xf>
    <xf numFmtId="3" fontId="11" fillId="4" borderId="0" xfId="65" applyNumberFormat="1" applyFont="1" applyFill="1" applyBorder="1" applyAlignment="1">
      <alignment vertical="center"/>
      <protection/>
    </xf>
    <xf numFmtId="0" fontId="6" fillId="34" borderId="0" xfId="0" applyFont="1" applyFill="1" applyBorder="1" applyAlignment="1">
      <alignment horizontal="right" vertical="center" wrapText="1"/>
    </xf>
    <xf numFmtId="0" fontId="6" fillId="35" borderId="0" xfId="0" applyFont="1" applyFill="1" applyBorder="1" applyAlignment="1">
      <alignment horizontal="center" vertical="center" wrapText="1"/>
    </xf>
    <xf numFmtId="0" fontId="65" fillId="10" borderId="0" xfId="0" applyFont="1" applyFill="1" applyBorder="1" applyAlignment="1">
      <alignment horizontal="right" vertical="center"/>
    </xf>
    <xf numFmtId="0" fontId="65" fillId="10" borderId="0" xfId="0" applyFont="1" applyFill="1" applyBorder="1" applyAlignment="1">
      <alignment horizontal="center" vertical="center"/>
    </xf>
    <xf numFmtId="0" fontId="67" fillId="4" borderId="0" xfId="58" applyFont="1" applyFill="1" applyBorder="1" applyAlignment="1">
      <alignment vertical="center" wrapText="1"/>
      <protection/>
    </xf>
    <xf numFmtId="0" fontId="67" fillId="10" borderId="13" xfId="58" applyFont="1" applyFill="1" applyBorder="1" applyAlignment="1">
      <alignment vertical="center" wrapText="1"/>
      <protection/>
    </xf>
    <xf numFmtId="0" fontId="67" fillId="10" borderId="13" xfId="58" applyFont="1" applyFill="1" applyBorder="1" applyAlignment="1">
      <alignment horizontal="right" vertical="center"/>
      <protection/>
    </xf>
    <xf numFmtId="0" fontId="67" fillId="4" borderId="0" xfId="58" applyFont="1" applyFill="1" applyBorder="1" applyAlignment="1">
      <alignment/>
      <protection/>
    </xf>
    <xf numFmtId="0" fontId="6" fillId="35" borderId="0" xfId="0" applyFont="1" applyFill="1" applyBorder="1" applyAlignment="1">
      <alignment horizontal="center" vertical="center" wrapText="1"/>
    </xf>
    <xf numFmtId="0" fontId="67" fillId="4" borderId="0" xfId="0" applyFont="1" applyFill="1" applyBorder="1" applyAlignment="1">
      <alignment/>
    </xf>
    <xf numFmtId="0" fontId="69" fillId="4" borderId="0" xfId="0" applyFont="1" applyFill="1" applyAlignment="1">
      <alignment/>
    </xf>
    <xf numFmtId="3" fontId="10" fillId="4" borderId="0" xfId="63" applyNumberFormat="1" applyFont="1" applyFill="1" applyBorder="1" applyAlignment="1">
      <alignment horizontal="right" vertical="center" wrapText="1"/>
      <protection/>
    </xf>
    <xf numFmtId="3" fontId="10" fillId="10" borderId="0" xfId="63" applyNumberFormat="1" applyFont="1" applyFill="1" applyBorder="1" applyAlignment="1">
      <alignment horizontal="right" vertical="center" wrapText="1"/>
      <protection/>
    </xf>
    <xf numFmtId="0" fontId="10" fillId="10" borderId="13" xfId="61" applyFont="1" applyFill="1" applyBorder="1" applyAlignment="1">
      <alignment horizontal="right" vertical="center" wrapText="1"/>
      <protection/>
    </xf>
    <xf numFmtId="0" fontId="10" fillId="10" borderId="13" xfId="62" applyFont="1" applyFill="1" applyBorder="1" applyAlignment="1">
      <alignment horizontal="right" vertical="center" wrapText="1"/>
      <protection/>
    </xf>
    <xf numFmtId="0" fontId="10" fillId="35" borderId="10" xfId="0" applyFont="1" applyFill="1" applyBorder="1" applyAlignment="1">
      <alignment horizontal="right" vertical="center" wrapText="1"/>
    </xf>
    <xf numFmtId="0" fontId="10" fillId="10" borderId="13" xfId="64" applyFont="1" applyFill="1" applyBorder="1" applyAlignment="1">
      <alignment vertical="center" wrapText="1"/>
      <protection/>
    </xf>
    <xf numFmtId="0" fontId="67" fillId="4" borderId="0" xfId="0" applyFont="1" applyFill="1" applyAlignment="1">
      <alignment/>
    </xf>
    <xf numFmtId="0" fontId="67" fillId="10" borderId="13" xfId="0" applyFont="1" applyFill="1" applyBorder="1" applyAlignment="1">
      <alignment horizontal="right" vertical="center"/>
    </xf>
    <xf numFmtId="0" fontId="70" fillId="0" borderId="0" xfId="0" applyFont="1" applyAlignment="1">
      <alignment/>
    </xf>
    <xf numFmtId="3" fontId="10" fillId="10" borderId="0" xfId="69" applyNumberFormat="1" applyFont="1" applyFill="1" applyBorder="1" applyAlignment="1">
      <alignment vertical="center"/>
      <protection/>
    </xf>
    <xf numFmtId="0" fontId="10" fillId="35" borderId="0" xfId="0" applyFont="1" applyFill="1" applyBorder="1" applyAlignment="1">
      <alignment horizontal="right" vertical="center" wrapText="1"/>
    </xf>
    <xf numFmtId="0" fontId="10" fillId="34" borderId="0" xfId="0" applyFont="1" applyFill="1" applyBorder="1" applyAlignment="1">
      <alignment horizontal="right" vertical="center" wrapText="1"/>
    </xf>
    <xf numFmtId="3" fontId="10" fillId="4" borderId="10" xfId="69" applyNumberFormat="1" applyFont="1" applyFill="1" applyBorder="1" applyAlignment="1">
      <alignment horizontal="right" vertical="center"/>
      <protection/>
    </xf>
    <xf numFmtId="0" fontId="6" fillId="35" borderId="0" xfId="0" applyFont="1" applyFill="1" applyBorder="1" applyAlignment="1">
      <alignment vertical="center" wrapText="1"/>
    </xf>
    <xf numFmtId="3" fontId="10" fillId="35" borderId="0" xfId="0" applyNumberFormat="1" applyFont="1" applyFill="1" applyBorder="1" applyAlignment="1">
      <alignment horizontal="right" vertical="center" wrapText="1"/>
    </xf>
    <xf numFmtId="3" fontId="10" fillId="34" borderId="0" xfId="0" applyNumberFormat="1" applyFont="1" applyFill="1" applyBorder="1" applyAlignment="1">
      <alignment horizontal="right" vertical="center" wrapText="1"/>
    </xf>
    <xf numFmtId="0" fontId="8" fillId="35" borderId="0" xfId="0" applyFont="1" applyFill="1" applyBorder="1" applyAlignment="1">
      <alignment vertical="center" wrapText="1"/>
    </xf>
    <xf numFmtId="0" fontId="10" fillId="35" borderId="10" xfId="0" applyFont="1" applyFill="1" applyBorder="1" applyAlignment="1">
      <alignment vertical="center" wrapText="1"/>
    </xf>
    <xf numFmtId="0" fontId="6" fillId="34" borderId="0" xfId="0" applyFont="1" applyFill="1" applyBorder="1" applyAlignment="1">
      <alignment vertical="center" wrapText="1"/>
    </xf>
    <xf numFmtId="3" fontId="10" fillId="35" borderId="11" xfId="0" applyNumberFormat="1" applyFont="1" applyFill="1" applyBorder="1" applyAlignment="1">
      <alignment horizontal="right" vertical="center" wrapText="1"/>
    </xf>
    <xf numFmtId="0" fontId="6" fillId="35" borderId="0" xfId="0" applyFont="1" applyFill="1" applyBorder="1" applyAlignment="1">
      <alignment horizontal="right" vertical="center" wrapText="1"/>
    </xf>
    <xf numFmtId="0" fontId="6" fillId="35" borderId="0" xfId="0" applyFont="1" applyFill="1" applyBorder="1" applyAlignment="1">
      <alignment horizontal="center" vertical="center" wrapText="1"/>
    </xf>
    <xf numFmtId="3" fontId="10" fillId="34" borderId="0" xfId="0" applyNumberFormat="1" applyFont="1" applyFill="1" applyBorder="1" applyAlignment="1">
      <alignment horizontal="right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4" fillId="4" borderId="14" xfId="0" applyFont="1" applyFill="1" applyBorder="1" applyAlignment="1">
      <alignment horizontal="center" vertical="center" wrapText="1"/>
    </xf>
    <xf numFmtId="0" fontId="64" fillId="4" borderId="0" xfId="0" applyFont="1" applyFill="1" applyBorder="1" applyAlignment="1">
      <alignment horizontal="center" vertical="center" wrapText="1"/>
    </xf>
    <xf numFmtId="0" fontId="64" fillId="10" borderId="0" xfId="0" applyFont="1" applyFill="1" applyBorder="1" applyAlignment="1">
      <alignment horizontal="center" vertical="center" wrapText="1"/>
    </xf>
    <xf numFmtId="0" fontId="67" fillId="4" borderId="0" xfId="0" applyFont="1" applyFill="1" applyBorder="1" applyAlignment="1">
      <alignment horizontal="left"/>
    </xf>
    <xf numFmtId="0" fontId="10" fillId="10" borderId="13" xfId="62" applyFont="1" applyFill="1" applyBorder="1" applyAlignment="1">
      <alignment horizontal="center" vertical="center" wrapText="1"/>
      <protection/>
    </xf>
    <xf numFmtId="179" fontId="6" fillId="35" borderId="0" xfId="0" applyNumberFormat="1" applyFont="1" applyFill="1" applyBorder="1" applyAlignment="1">
      <alignment horizontal="center" vertical="center" wrapText="1"/>
    </xf>
    <xf numFmtId="179" fontId="6" fillId="35" borderId="0" xfId="0" applyNumberFormat="1" applyFont="1" applyFill="1" applyBorder="1" applyAlignment="1">
      <alignment vertical="center" wrapText="1"/>
    </xf>
    <xf numFmtId="179" fontId="6" fillId="34" borderId="0" xfId="0" applyNumberFormat="1" applyFont="1" applyFill="1" applyBorder="1" applyAlignment="1">
      <alignment horizontal="right" vertical="center" wrapText="1"/>
    </xf>
    <xf numFmtId="0" fontId="6" fillId="4" borderId="0" xfId="0" applyFont="1" applyFill="1" applyBorder="1" applyAlignment="1">
      <alignment/>
    </xf>
    <xf numFmtId="3" fontId="11" fillId="35" borderId="14" xfId="0" applyNumberFormat="1" applyFont="1" applyFill="1" applyBorder="1" applyAlignment="1">
      <alignment vertical="center" wrapText="1"/>
    </xf>
    <xf numFmtId="0" fontId="65" fillId="4" borderId="0" xfId="0" applyFont="1" applyFill="1" applyBorder="1" applyAlignment="1">
      <alignment/>
    </xf>
    <xf numFmtId="0" fontId="67" fillId="4" borderId="0" xfId="0" applyFont="1" applyFill="1" applyBorder="1" applyAlignment="1">
      <alignment/>
    </xf>
    <xf numFmtId="0" fontId="10" fillId="10" borderId="13" xfId="66" applyFont="1" applyFill="1" applyBorder="1" applyAlignment="1">
      <alignment horizontal="center" vertical="center" wrapText="1"/>
      <protection/>
    </xf>
    <xf numFmtId="0" fontId="10" fillId="10" borderId="13" xfId="69" applyFont="1" applyFill="1" applyBorder="1" applyAlignment="1">
      <alignment horizontal="center" vertical="center" wrapText="1"/>
      <protection/>
    </xf>
    <xf numFmtId="0" fontId="10" fillId="35" borderId="12" xfId="0" applyFont="1" applyFill="1" applyBorder="1" applyAlignment="1">
      <alignment vertical="center" wrapText="1"/>
    </xf>
    <xf numFmtId="3" fontId="10" fillId="10" borderId="13" xfId="69" applyNumberFormat="1" applyFont="1" applyFill="1" applyBorder="1" applyAlignment="1">
      <alignment horizontal="center" vertical="center"/>
      <protection/>
    </xf>
    <xf numFmtId="0" fontId="6" fillId="34" borderId="13" xfId="0" applyFont="1" applyFill="1" applyBorder="1" applyAlignment="1">
      <alignment horizontal="center" vertical="center" wrapText="1"/>
    </xf>
    <xf numFmtId="3" fontId="10" fillId="34" borderId="0" xfId="0" applyNumberFormat="1" applyFont="1" applyFill="1" applyBorder="1" applyAlignment="1">
      <alignment horizontal="right" vertical="center" wrapText="1"/>
    </xf>
    <xf numFmtId="0" fontId="67" fillId="10" borderId="0" xfId="0" applyFont="1" applyFill="1" applyBorder="1" applyAlignment="1">
      <alignment horizontal="center" vertical="center"/>
    </xf>
    <xf numFmtId="0" fontId="67" fillId="10" borderId="13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vertical="top" wrapText="1"/>
    </xf>
    <xf numFmtId="0" fontId="6" fillId="34" borderId="0" xfId="0" applyFont="1" applyFill="1" applyBorder="1" applyAlignment="1">
      <alignment horizontal="center" vertical="top" wrapText="1"/>
    </xf>
    <xf numFmtId="0" fontId="67" fillId="4" borderId="0" xfId="58" applyFont="1" applyFill="1" applyBorder="1" applyAlignment="1">
      <alignment horizontal="center"/>
      <protection/>
    </xf>
    <xf numFmtId="0" fontId="65" fillId="10" borderId="0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horizontal="right" vertical="center" wrapText="1"/>
    </xf>
    <xf numFmtId="0" fontId="6" fillId="34" borderId="13" xfId="0" applyFont="1" applyFill="1" applyBorder="1" applyAlignment="1">
      <alignment vertical="center" wrapText="1"/>
    </xf>
    <xf numFmtId="3" fontId="11" fillId="4" borderId="0" xfId="64" applyNumberFormat="1" applyFont="1" applyFill="1" applyBorder="1" applyAlignment="1">
      <alignment horizontal="right" vertical="center" wrapText="1"/>
      <protection/>
    </xf>
    <xf numFmtId="3" fontId="11" fillId="10" borderId="0" xfId="64" applyNumberFormat="1" applyFont="1" applyFill="1" applyBorder="1" applyAlignment="1">
      <alignment horizontal="right" vertical="center" wrapText="1"/>
      <protection/>
    </xf>
    <xf numFmtId="3" fontId="11" fillId="4" borderId="10" xfId="64" applyNumberFormat="1" applyFont="1" applyFill="1" applyBorder="1" applyAlignment="1">
      <alignment vertical="center"/>
      <protection/>
    </xf>
    <xf numFmtId="0" fontId="11" fillId="4" borderId="13" xfId="61" applyFont="1" applyFill="1" applyBorder="1" applyAlignment="1">
      <alignment horizontal="right" vertical="center" wrapText="1"/>
      <protection/>
    </xf>
    <xf numFmtId="0" fontId="11" fillId="4" borderId="13" xfId="61" applyFont="1" applyFill="1" applyBorder="1" applyAlignment="1">
      <alignment vertical="center" wrapText="1"/>
      <protection/>
    </xf>
    <xf numFmtId="3" fontId="11" fillId="4" borderId="13" xfId="70" applyNumberFormat="1" applyFont="1" applyFill="1" applyBorder="1" applyAlignment="1">
      <alignment horizontal="right" vertical="center"/>
      <protection/>
    </xf>
    <xf numFmtId="0" fontId="11" fillId="10" borderId="0" xfId="61" applyFont="1" applyFill="1" applyBorder="1" applyAlignment="1">
      <alignment horizontal="right" vertical="center" wrapText="1"/>
      <protection/>
    </xf>
    <xf numFmtId="3" fontId="11" fillId="10" borderId="0" xfId="69" applyNumberFormat="1" applyFont="1" applyFill="1" applyBorder="1" applyAlignment="1">
      <alignment vertical="center"/>
      <protection/>
    </xf>
    <xf numFmtId="3" fontId="4" fillId="10" borderId="0" xfId="69" applyNumberFormat="1" applyFont="1" applyFill="1" applyBorder="1" applyAlignment="1">
      <alignment vertical="center"/>
      <protection/>
    </xf>
    <xf numFmtId="0" fontId="4" fillId="35" borderId="0" xfId="0" applyFont="1" applyFill="1" applyBorder="1" applyAlignment="1">
      <alignment horizontal="right" vertical="center" wrapText="1"/>
    </xf>
    <xf numFmtId="0" fontId="4" fillId="34" borderId="0" xfId="0" applyFont="1" applyFill="1" applyBorder="1" applyAlignment="1">
      <alignment horizontal="right" vertical="center" wrapText="1"/>
    </xf>
    <xf numFmtId="3" fontId="4" fillId="35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3" fontId="10" fillId="0" borderId="0" xfId="69" applyNumberFormat="1" applyFont="1" applyFill="1" applyBorder="1" applyAlignment="1">
      <alignment horizontal="center" vertical="center"/>
      <protection/>
    </xf>
    <xf numFmtId="3" fontId="4" fillId="10" borderId="0" xfId="69" applyNumberFormat="1" applyFont="1" applyFill="1" applyBorder="1" applyAlignment="1">
      <alignment horizontal="right" vertical="top"/>
      <protection/>
    </xf>
    <xf numFmtId="3" fontId="4" fillId="4" borderId="10" xfId="69" applyNumberFormat="1" applyFont="1" applyFill="1" applyBorder="1" applyAlignment="1">
      <alignment horizontal="right" vertical="center"/>
      <protection/>
    </xf>
    <xf numFmtId="0" fontId="6" fillId="34" borderId="13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horizontal="right" vertical="center" wrapText="1"/>
    </xf>
    <xf numFmtId="0" fontId="4" fillId="35" borderId="10" xfId="0" applyFont="1" applyFill="1" applyBorder="1" applyAlignment="1">
      <alignment horizontal="right" vertical="center" wrapText="1"/>
    </xf>
    <xf numFmtId="0" fontId="6" fillId="34" borderId="13" xfId="0" applyFont="1" applyFill="1" applyBorder="1" applyAlignment="1">
      <alignment vertical="center" wrapText="1"/>
    </xf>
    <xf numFmtId="0" fontId="6" fillId="34" borderId="0" xfId="0" applyFont="1" applyFill="1" applyBorder="1" applyAlignment="1">
      <alignment horizontal="center" vertical="top" wrapText="1"/>
    </xf>
    <xf numFmtId="0" fontId="6" fillId="34" borderId="13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vertical="center" wrapText="1"/>
    </xf>
    <xf numFmtId="0" fontId="67" fillId="10" borderId="13" xfId="0" applyFont="1" applyFill="1" applyBorder="1" applyAlignment="1">
      <alignment vertical="top"/>
    </xf>
    <xf numFmtId="3" fontId="11" fillId="35" borderId="15" xfId="0" applyNumberFormat="1" applyFont="1" applyFill="1" applyBorder="1" applyAlignment="1">
      <alignment vertical="center" wrapText="1"/>
    </xf>
    <xf numFmtId="0" fontId="67" fillId="10" borderId="13" xfId="0" applyFont="1" applyFill="1" applyBorder="1" applyAlignment="1">
      <alignment vertical="center"/>
    </xf>
    <xf numFmtId="3" fontId="4" fillId="10" borderId="13" xfId="69" applyNumberFormat="1" applyFont="1" applyFill="1" applyBorder="1" applyAlignment="1">
      <alignment vertical="center"/>
      <protection/>
    </xf>
    <xf numFmtId="0" fontId="9" fillId="34" borderId="0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right" vertical="center" wrapText="1"/>
    </xf>
    <xf numFmtId="0" fontId="9" fillId="34" borderId="13" xfId="0" applyFont="1" applyFill="1" applyBorder="1" applyAlignment="1">
      <alignment vertical="center" wrapText="1"/>
    </xf>
    <xf numFmtId="179" fontId="6" fillId="34" borderId="13" xfId="0" applyNumberFormat="1" applyFont="1" applyFill="1" applyBorder="1" applyAlignment="1">
      <alignment horizontal="right" vertical="center" wrapText="1"/>
    </xf>
    <xf numFmtId="3" fontId="10" fillId="34" borderId="13" xfId="0" applyNumberFormat="1" applyFont="1" applyFill="1" applyBorder="1" applyAlignment="1">
      <alignment horizontal="center" vertical="center" wrapText="1"/>
    </xf>
    <xf numFmtId="0" fontId="67" fillId="4" borderId="0" xfId="0" applyFont="1" applyFill="1" applyBorder="1" applyAlignment="1">
      <alignment horizontal="right"/>
    </xf>
    <xf numFmtId="3" fontId="71" fillId="10" borderId="0" xfId="0" applyNumberFormat="1" applyFont="1" applyFill="1" applyAlignment="1">
      <alignment vertical="center" wrapText="1" readingOrder="2"/>
    </xf>
    <xf numFmtId="3" fontId="11" fillId="4" borderId="10" xfId="64" applyNumberFormat="1" applyFont="1" applyFill="1" applyBorder="1" applyAlignment="1">
      <alignment vertical="center" wrapText="1"/>
      <protection/>
    </xf>
    <xf numFmtId="3" fontId="4" fillId="0" borderId="0" xfId="64" applyNumberFormat="1" applyFont="1" applyFill="1" applyBorder="1" applyAlignment="1">
      <alignment horizontal="right" vertical="center" wrapText="1"/>
      <protection/>
    </xf>
    <xf numFmtId="3" fontId="11" fillId="0" borderId="0" xfId="64" applyNumberFormat="1" applyFont="1" applyFill="1" applyBorder="1" applyAlignment="1">
      <alignment vertical="center" wrapText="1"/>
      <protection/>
    </xf>
    <xf numFmtId="3" fontId="71" fillId="4" borderId="0" xfId="0" applyNumberFormat="1" applyFont="1" applyFill="1" applyAlignment="1">
      <alignment vertical="center" wrapText="1" readingOrder="2"/>
    </xf>
    <xf numFmtId="0" fontId="12" fillId="0" borderId="0" xfId="64" applyFont="1" applyFill="1" applyBorder="1" applyAlignment="1">
      <alignment horizontal="right" vertical="center" wrapText="1"/>
      <protection/>
    </xf>
    <xf numFmtId="3" fontId="12" fillId="0" borderId="0" xfId="64" applyNumberFormat="1" applyFont="1" applyBorder="1" applyAlignment="1">
      <alignment vertical="center" wrapText="1"/>
      <protection/>
    </xf>
    <xf numFmtId="3" fontId="12" fillId="0" borderId="0" xfId="64" applyNumberFormat="1" applyFont="1" applyBorder="1" applyAlignment="1">
      <alignment vertical="center"/>
      <protection/>
    </xf>
    <xf numFmtId="0" fontId="13" fillId="4" borderId="0" xfId="63" applyFont="1" applyFill="1" applyBorder="1" applyAlignment="1">
      <alignment vertical="center" wrapText="1"/>
      <protection/>
    </xf>
    <xf numFmtId="0" fontId="6" fillId="10" borderId="13" xfId="63" applyFont="1" applyFill="1" applyBorder="1" applyAlignment="1">
      <alignment horizontal="right" vertical="center"/>
      <protection/>
    </xf>
    <xf numFmtId="0" fontId="11" fillId="4" borderId="0" xfId="64" applyFont="1" applyFill="1" applyBorder="1" applyAlignment="1">
      <alignment horizontal="right" vertical="center" wrapText="1"/>
      <protection/>
    </xf>
    <xf numFmtId="3" fontId="11" fillId="10" borderId="0" xfId="64" applyNumberFormat="1" applyFont="1" applyFill="1" applyBorder="1" applyAlignment="1">
      <alignment vertical="center" wrapText="1"/>
      <protection/>
    </xf>
    <xf numFmtId="0" fontId="11" fillId="10" borderId="10" xfId="63" applyFont="1" applyFill="1" applyBorder="1" applyAlignment="1">
      <alignment horizontal="right" vertical="center" wrapText="1"/>
      <protection/>
    </xf>
    <xf numFmtId="3" fontId="11" fillId="10" borderId="10" xfId="63" applyNumberFormat="1" applyFont="1" applyFill="1" applyBorder="1" applyAlignment="1">
      <alignment vertical="center" wrapText="1"/>
      <protection/>
    </xf>
    <xf numFmtId="0" fontId="72" fillId="0" borderId="0" xfId="0" applyFont="1" applyAlignment="1">
      <alignment/>
    </xf>
    <xf numFmtId="0" fontId="6" fillId="35" borderId="0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vertical="center" wrapText="1"/>
    </xf>
    <xf numFmtId="0" fontId="58" fillId="0" borderId="0" xfId="0" applyFont="1" applyAlignment="1">
      <alignment/>
    </xf>
    <xf numFmtId="0" fontId="58" fillId="0" borderId="14" xfId="0" applyFont="1" applyBorder="1" applyAlignment="1">
      <alignment/>
    </xf>
    <xf numFmtId="0" fontId="67" fillId="4" borderId="0" xfId="58" applyFont="1" applyFill="1" applyBorder="1" applyAlignment="1">
      <alignment horizontal="center"/>
      <protection/>
    </xf>
    <xf numFmtId="0" fontId="67" fillId="10" borderId="0" xfId="0" applyFont="1" applyFill="1" applyAlignment="1">
      <alignment/>
    </xf>
    <xf numFmtId="0" fontId="58" fillId="10" borderId="0" xfId="0" applyFont="1" applyFill="1" applyAlignment="1">
      <alignment/>
    </xf>
    <xf numFmtId="0" fontId="58" fillId="4" borderId="0" xfId="0" applyFont="1" applyFill="1" applyAlignment="1">
      <alignment/>
    </xf>
    <xf numFmtId="3" fontId="58" fillId="10" borderId="0" xfId="0" applyNumberFormat="1" applyFont="1" applyFill="1" applyAlignment="1">
      <alignment/>
    </xf>
    <xf numFmtId="0" fontId="67" fillId="4" borderId="13" xfId="0" applyFont="1" applyFill="1" applyBorder="1" applyAlignment="1">
      <alignment/>
    </xf>
    <xf numFmtId="0" fontId="71" fillId="10" borderId="0" xfId="0" applyFont="1" applyFill="1" applyAlignment="1">
      <alignment horizontal="right" vertical="center" wrapText="1" readingOrder="2"/>
    </xf>
    <xf numFmtId="3" fontId="11" fillId="4" borderId="10" xfId="64" applyNumberFormat="1" applyFont="1" applyFill="1" applyBorder="1" applyAlignment="1">
      <alignment horizontal="right" vertical="center" wrapText="1"/>
      <protection/>
    </xf>
    <xf numFmtId="0" fontId="73" fillId="10" borderId="0" xfId="0" applyFont="1" applyFill="1" applyAlignment="1">
      <alignment horizontal="right" vertical="center" wrapText="1" readingOrder="2"/>
    </xf>
    <xf numFmtId="0" fontId="6" fillId="34" borderId="13" xfId="0" applyFont="1" applyFill="1" applyBorder="1" applyAlignment="1">
      <alignment vertical="center" wrapText="1"/>
    </xf>
    <xf numFmtId="0" fontId="67" fillId="10" borderId="13" xfId="0" applyFont="1" applyFill="1" applyBorder="1" applyAlignment="1">
      <alignment vertical="center"/>
    </xf>
    <xf numFmtId="3" fontId="11" fillId="4" borderId="0" xfId="63" applyNumberFormat="1" applyFont="1" applyFill="1" applyBorder="1" applyAlignment="1">
      <alignment horizontal="right" vertical="center" wrapText="1"/>
      <protection/>
    </xf>
    <xf numFmtId="3" fontId="11" fillId="10" borderId="0" xfId="63" applyNumberFormat="1" applyFont="1" applyFill="1" applyBorder="1" applyAlignment="1">
      <alignment horizontal="right" vertical="center" wrapText="1"/>
      <protection/>
    </xf>
    <xf numFmtId="3" fontId="11" fillId="4" borderId="11" xfId="63" applyNumberFormat="1" applyFont="1" applyFill="1" applyBorder="1" applyAlignment="1">
      <alignment vertical="center" wrapText="1"/>
      <protection/>
    </xf>
    <xf numFmtId="0" fontId="10" fillId="10" borderId="0" xfId="62" applyFont="1" applyFill="1" applyBorder="1" applyAlignment="1">
      <alignment horizontal="center" vertical="center" wrapText="1"/>
      <protection/>
    </xf>
    <xf numFmtId="3" fontId="10" fillId="34" borderId="0" xfId="0" applyNumberFormat="1" applyFont="1" applyFill="1" applyBorder="1" applyAlignment="1">
      <alignment horizontal="right" vertical="center" wrapText="1"/>
    </xf>
    <xf numFmtId="3" fontId="11" fillId="4" borderId="11" xfId="63" applyNumberFormat="1" applyFont="1" applyFill="1" applyBorder="1" applyAlignment="1">
      <alignment horizontal="right" vertical="center" wrapText="1"/>
      <protection/>
    </xf>
    <xf numFmtId="3" fontId="3" fillId="4" borderId="0" xfId="63" applyNumberFormat="1" applyFont="1" applyFill="1" applyBorder="1" applyAlignment="1">
      <alignment vertical="center" wrapText="1"/>
      <protection/>
    </xf>
    <xf numFmtId="3" fontId="3" fillId="10" borderId="0" xfId="63" applyNumberFormat="1" applyFont="1" applyFill="1" applyBorder="1" applyAlignment="1">
      <alignment vertical="center" wrapText="1"/>
      <protection/>
    </xf>
    <xf numFmtId="0" fontId="58" fillId="0" borderId="11" xfId="0" applyFont="1" applyBorder="1" applyAlignment="1">
      <alignment/>
    </xf>
    <xf numFmtId="3" fontId="11" fillId="10" borderId="11" xfId="63" applyNumberFormat="1" applyFont="1" applyFill="1" applyBorder="1" applyAlignment="1">
      <alignment horizontal="right" vertical="center" wrapText="1"/>
      <protection/>
    </xf>
    <xf numFmtId="3" fontId="11" fillId="10" borderId="11" xfId="63" applyNumberFormat="1" applyFont="1" applyFill="1" applyBorder="1" applyAlignment="1">
      <alignment vertical="center" wrapText="1"/>
      <protection/>
    </xf>
    <xf numFmtId="0" fontId="73" fillId="4" borderId="0" xfId="0" applyFont="1" applyFill="1" applyAlignment="1">
      <alignment horizontal="right" vertical="center" wrapText="1" readingOrder="2"/>
    </xf>
    <xf numFmtId="0" fontId="3" fillId="4" borderId="10" xfId="64" applyFont="1" applyFill="1" applyBorder="1" applyAlignment="1">
      <alignment horizontal="right" vertical="center" wrapText="1"/>
      <protection/>
    </xf>
    <xf numFmtId="0" fontId="4" fillId="10" borderId="13" xfId="64" applyFont="1" applyFill="1" applyBorder="1" applyAlignment="1">
      <alignment vertical="center" wrapText="1"/>
      <protection/>
    </xf>
    <xf numFmtId="3" fontId="4" fillId="4" borderId="0" xfId="63" applyNumberFormat="1" applyFont="1" applyFill="1" applyBorder="1" applyAlignment="1">
      <alignment horizontal="right" vertical="center" wrapText="1"/>
      <protection/>
    </xf>
    <xf numFmtId="3" fontId="4" fillId="10" borderId="0" xfId="63" applyNumberFormat="1" applyFont="1" applyFill="1" applyBorder="1" applyAlignment="1">
      <alignment horizontal="right" vertical="center" wrapText="1"/>
      <protection/>
    </xf>
    <xf numFmtId="3" fontId="10" fillId="10" borderId="11" xfId="63" applyNumberFormat="1" applyFont="1" applyFill="1" applyBorder="1" applyAlignment="1">
      <alignment horizontal="right" vertical="center" wrapText="1"/>
      <protection/>
    </xf>
    <xf numFmtId="3" fontId="10" fillId="4" borderId="11" xfId="63" applyNumberFormat="1" applyFont="1" applyFill="1" applyBorder="1" applyAlignment="1">
      <alignment horizontal="right" vertical="center" wrapText="1"/>
      <protection/>
    </xf>
    <xf numFmtId="3" fontId="10" fillId="35" borderId="0" xfId="42" applyNumberFormat="1" applyFont="1" applyFill="1" applyBorder="1" applyAlignment="1">
      <alignment horizontal="right" vertical="center" wrapText="1"/>
    </xf>
    <xf numFmtId="3" fontId="10" fillId="34" borderId="0" xfId="0" applyNumberFormat="1" applyFont="1" applyFill="1" applyBorder="1" applyAlignment="1">
      <alignment horizontal="right" vertical="center" wrapText="1"/>
    </xf>
    <xf numFmtId="179" fontId="6" fillId="34" borderId="13" xfId="0" applyNumberFormat="1" applyFont="1" applyFill="1" applyBorder="1" applyAlignment="1">
      <alignment horizontal="right" vertical="center" wrapText="1"/>
    </xf>
    <xf numFmtId="3" fontId="4" fillId="34" borderId="0" xfId="0" applyNumberFormat="1" applyFont="1" applyFill="1" applyBorder="1" applyAlignment="1">
      <alignment horizontal="right" vertical="center" wrapText="1"/>
    </xf>
    <xf numFmtId="3" fontId="11" fillId="34" borderId="0" xfId="0" applyNumberFormat="1" applyFont="1" applyFill="1" applyBorder="1" applyAlignment="1">
      <alignment horizontal="right" vertical="center" wrapText="1"/>
    </xf>
    <xf numFmtId="0" fontId="58" fillId="0" borderId="0" xfId="0" applyFont="1" applyAlignment="1">
      <alignment horizontal="right"/>
    </xf>
    <xf numFmtId="3" fontId="11" fillId="35" borderId="0" xfId="0" applyNumberFormat="1" applyFont="1" applyFill="1" applyBorder="1" applyAlignment="1">
      <alignment horizontal="center" vertical="center" wrapText="1"/>
    </xf>
    <xf numFmtId="3" fontId="11" fillId="34" borderId="0" xfId="0" applyNumberFormat="1" applyFont="1" applyFill="1" applyBorder="1" applyAlignment="1">
      <alignment horizontal="center" vertical="center" wrapText="1"/>
    </xf>
    <xf numFmtId="179" fontId="4" fillId="35" borderId="10" xfId="0" applyNumberFormat="1" applyFont="1" applyFill="1" applyBorder="1" applyAlignment="1">
      <alignment horizontal="right" vertical="center" wrapText="1"/>
    </xf>
    <xf numFmtId="3" fontId="11" fillId="4" borderId="14" xfId="65" applyNumberFormat="1" applyFont="1" applyFill="1" applyBorder="1" applyAlignment="1">
      <alignment vertical="center"/>
      <protection/>
    </xf>
    <xf numFmtId="3" fontId="11" fillId="4" borderId="10" xfId="65" applyNumberFormat="1" applyFont="1" applyFill="1" applyBorder="1" applyAlignment="1">
      <alignment vertical="center"/>
      <protection/>
    </xf>
    <xf numFmtId="3" fontId="11" fillId="10" borderId="16" xfId="65" applyNumberFormat="1" applyFont="1" applyFill="1" applyBorder="1" applyAlignment="1">
      <alignment vertical="center"/>
      <protection/>
    </xf>
    <xf numFmtId="3" fontId="61" fillId="10" borderId="0" xfId="0" applyNumberFormat="1" applyFont="1" applyFill="1" applyBorder="1" applyAlignment="1">
      <alignment vertical="center"/>
    </xf>
    <xf numFmtId="3" fontId="61" fillId="10" borderId="0" xfId="0" applyNumberFormat="1" applyFont="1" applyFill="1" applyAlignment="1">
      <alignment/>
    </xf>
    <xf numFmtId="3" fontId="61" fillId="4" borderId="0" xfId="0" applyNumberFormat="1" applyFont="1" applyFill="1" applyAlignment="1">
      <alignment/>
    </xf>
    <xf numFmtId="3" fontId="61" fillId="0" borderId="11" xfId="0" applyNumberFormat="1" applyFont="1" applyBorder="1" applyAlignment="1">
      <alignment/>
    </xf>
    <xf numFmtId="3" fontId="4" fillId="4" borderId="0" xfId="64" applyNumberFormat="1" applyFont="1" applyFill="1" applyBorder="1" applyAlignment="1">
      <alignment vertical="center"/>
      <protection/>
    </xf>
    <xf numFmtId="3" fontId="4" fillId="10" borderId="0" xfId="64" applyNumberFormat="1" applyFont="1" applyFill="1" applyBorder="1" applyAlignment="1">
      <alignment vertical="center"/>
      <protection/>
    </xf>
    <xf numFmtId="3" fontId="4" fillId="4" borderId="10" xfId="64" applyNumberFormat="1" applyFont="1" applyFill="1" applyBorder="1" applyAlignment="1">
      <alignment vertical="center"/>
      <protection/>
    </xf>
    <xf numFmtId="0" fontId="64" fillId="0" borderId="0" xfId="0" applyFont="1" applyAlignment="1">
      <alignment/>
    </xf>
    <xf numFmtId="3" fontId="4" fillId="10" borderId="11" xfId="63" applyNumberFormat="1" applyFont="1" applyFill="1" applyBorder="1" applyAlignment="1">
      <alignment horizontal="right" vertical="center"/>
      <protection/>
    </xf>
    <xf numFmtId="3" fontId="4" fillId="4" borderId="0" xfId="63" applyNumberFormat="1" applyFont="1" applyFill="1" applyBorder="1" applyAlignment="1">
      <alignment horizontal="right" vertical="center"/>
      <protection/>
    </xf>
    <xf numFmtId="3" fontId="4" fillId="10" borderId="0" xfId="63" applyNumberFormat="1" applyFont="1" applyFill="1" applyBorder="1" applyAlignment="1">
      <alignment horizontal="right" vertical="center"/>
      <protection/>
    </xf>
    <xf numFmtId="3" fontId="3" fillId="4" borderId="0" xfId="63" applyNumberFormat="1" applyFont="1" applyFill="1" applyBorder="1" applyAlignment="1">
      <alignment horizontal="right" vertical="center" wrapText="1"/>
      <protection/>
    </xf>
    <xf numFmtId="3" fontId="3" fillId="10" borderId="0" xfId="63" applyNumberFormat="1" applyFont="1" applyFill="1" applyBorder="1" applyAlignment="1">
      <alignment horizontal="right" vertical="center" wrapText="1"/>
      <protection/>
    </xf>
    <xf numFmtId="0" fontId="6" fillId="34" borderId="13" xfId="0" applyFont="1" applyFill="1" applyBorder="1" applyAlignment="1">
      <alignment vertical="center" wrapText="1"/>
    </xf>
    <xf numFmtId="0" fontId="6" fillId="34" borderId="0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3" fontId="10" fillId="34" borderId="0" xfId="0" applyNumberFormat="1" applyFont="1" applyFill="1" applyBorder="1" applyAlignment="1">
      <alignment horizontal="right" vertical="center" wrapText="1"/>
    </xf>
    <xf numFmtId="0" fontId="4" fillId="35" borderId="10" xfId="0" applyFont="1" applyFill="1" applyBorder="1" applyAlignment="1">
      <alignment vertical="center" wrapText="1"/>
    </xf>
    <xf numFmtId="0" fontId="65" fillId="1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8" fillId="0" borderId="0" xfId="0" applyFont="1" applyAlignment="1">
      <alignment horizontal="center"/>
    </xf>
    <xf numFmtId="3" fontId="11" fillId="10" borderId="11" xfId="63" applyNumberFormat="1" applyFont="1" applyFill="1" applyBorder="1" applyAlignment="1">
      <alignment horizontal="right" vertical="center"/>
      <protection/>
    </xf>
    <xf numFmtId="3" fontId="11" fillId="4" borderId="0" xfId="63" applyNumberFormat="1" applyFont="1" applyFill="1" applyBorder="1" applyAlignment="1">
      <alignment horizontal="right" vertical="center" wrapText="1"/>
      <protection/>
    </xf>
    <xf numFmtId="3" fontId="11" fillId="10" borderId="0" xfId="63" applyNumberFormat="1" applyFont="1" applyFill="1" applyBorder="1" applyAlignment="1">
      <alignment horizontal="right" vertical="center" wrapText="1"/>
      <protection/>
    </xf>
    <xf numFmtId="3" fontId="11" fillId="4" borderId="17" xfId="63" applyNumberFormat="1" applyFont="1" applyFill="1" applyBorder="1" applyAlignment="1">
      <alignment horizontal="right" vertical="center" wrapText="1"/>
      <protection/>
    </xf>
    <xf numFmtId="0" fontId="74" fillId="10" borderId="0" xfId="0" applyFont="1" applyFill="1" applyAlignment="1">
      <alignment vertical="center"/>
    </xf>
    <xf numFmtId="3" fontId="11" fillId="4" borderId="14" xfId="63" applyNumberFormat="1" applyFont="1" applyFill="1" applyBorder="1" applyAlignment="1">
      <alignment horizontal="right" vertical="center" wrapText="1"/>
      <protection/>
    </xf>
    <xf numFmtId="0" fontId="65" fillId="10" borderId="0" xfId="0" applyFont="1" applyFill="1" applyAlignment="1">
      <alignment horizontal="center" vertical="center"/>
    </xf>
    <xf numFmtId="0" fontId="65" fillId="10" borderId="0" xfId="0" applyFont="1" applyFill="1" applyBorder="1" applyAlignment="1">
      <alignment horizontal="center" vertical="center"/>
    </xf>
    <xf numFmtId="0" fontId="63" fillId="10" borderId="0" xfId="0" applyFont="1" applyFill="1" applyAlignment="1">
      <alignment horizontal="center"/>
    </xf>
    <xf numFmtId="0" fontId="67" fillId="10" borderId="0" xfId="0" applyFont="1" applyFill="1" applyAlignment="1">
      <alignment horizontal="center" vertical="center"/>
    </xf>
    <xf numFmtId="0" fontId="67" fillId="10" borderId="13" xfId="0" applyFont="1" applyFill="1" applyBorder="1" applyAlignment="1">
      <alignment horizontal="center" vertical="center"/>
    </xf>
    <xf numFmtId="0" fontId="63" fillId="10" borderId="0" xfId="0" applyFont="1" applyFill="1" applyBorder="1" applyAlignment="1">
      <alignment horizontal="center"/>
    </xf>
    <xf numFmtId="0" fontId="67" fillId="4" borderId="0" xfId="0" applyFont="1" applyFill="1" applyBorder="1" applyAlignment="1">
      <alignment horizontal="left"/>
    </xf>
    <xf numFmtId="0" fontId="67" fillId="4" borderId="0" xfId="0" applyFont="1" applyFill="1" applyBorder="1" applyAlignment="1">
      <alignment horizontal="right"/>
    </xf>
    <xf numFmtId="0" fontId="10" fillId="10" borderId="0" xfId="62" applyFont="1" applyFill="1" applyBorder="1" applyAlignment="1">
      <alignment horizontal="center" vertical="center" wrapText="1"/>
      <protection/>
    </xf>
    <xf numFmtId="0" fontId="10" fillId="10" borderId="13" xfId="62" applyFont="1" applyFill="1" applyBorder="1" applyAlignment="1">
      <alignment horizontal="center" vertical="center" wrapText="1"/>
      <protection/>
    </xf>
    <xf numFmtId="0" fontId="67" fillId="10" borderId="0" xfId="0" applyFont="1" applyFill="1" applyBorder="1" applyAlignment="1">
      <alignment horizontal="right"/>
    </xf>
    <xf numFmtId="0" fontId="10" fillId="10" borderId="0" xfId="64" applyFont="1" applyFill="1" applyBorder="1" applyAlignment="1">
      <alignment horizontal="right" vertical="center" wrapText="1"/>
      <protection/>
    </xf>
    <xf numFmtId="0" fontId="67" fillId="4" borderId="0" xfId="0" applyFont="1" applyFill="1" applyBorder="1" applyAlignment="1">
      <alignment horizontal="center"/>
    </xf>
    <xf numFmtId="0" fontId="5" fillId="10" borderId="0" xfId="64" applyFont="1" applyFill="1" applyBorder="1" applyAlignment="1">
      <alignment horizontal="center" vertical="center"/>
      <protection/>
    </xf>
    <xf numFmtId="0" fontId="67" fillId="4" borderId="0" xfId="0" applyFont="1" applyFill="1" applyBorder="1" applyAlignment="1">
      <alignment horizontal="center" wrapText="1"/>
    </xf>
    <xf numFmtId="0" fontId="6" fillId="10" borderId="0" xfId="64" applyFont="1" applyFill="1" applyBorder="1" applyAlignment="1">
      <alignment horizontal="right" vertical="center"/>
      <protection/>
    </xf>
    <xf numFmtId="0" fontId="6" fillId="10" borderId="13" xfId="64" applyFont="1" applyFill="1" applyBorder="1" applyAlignment="1">
      <alignment horizontal="right" vertical="center"/>
      <protection/>
    </xf>
    <xf numFmtId="0" fontId="10" fillId="10" borderId="0" xfId="63" applyFont="1" applyFill="1" applyBorder="1" applyAlignment="1">
      <alignment horizontal="right" vertical="center" wrapText="1"/>
      <protection/>
    </xf>
    <xf numFmtId="0" fontId="6" fillId="10" borderId="0" xfId="63" applyFont="1" applyFill="1" applyBorder="1" applyAlignment="1">
      <alignment horizontal="right" vertical="center"/>
      <protection/>
    </xf>
    <xf numFmtId="0" fontId="5" fillId="10" borderId="0" xfId="63" applyFont="1" applyFill="1" applyBorder="1" applyAlignment="1">
      <alignment horizontal="center" vertical="center"/>
      <protection/>
    </xf>
    <xf numFmtId="0" fontId="6" fillId="4" borderId="0" xfId="63" applyFont="1" applyFill="1" applyBorder="1" applyAlignment="1">
      <alignment horizontal="right" vertical="center"/>
      <protection/>
    </xf>
    <xf numFmtId="0" fontId="67" fillId="4" borderId="0" xfId="0" applyFont="1" applyFill="1" applyBorder="1" applyAlignment="1">
      <alignment horizontal="left" wrapText="1"/>
    </xf>
    <xf numFmtId="0" fontId="6" fillId="10" borderId="0" xfId="63" applyFont="1" applyFill="1" applyBorder="1" applyAlignment="1">
      <alignment horizontal="center" vertical="center"/>
      <protection/>
    </xf>
    <xf numFmtId="0" fontId="6" fillId="10" borderId="13" xfId="63" applyFont="1" applyFill="1" applyBorder="1" applyAlignment="1">
      <alignment horizontal="center" vertical="center"/>
      <protection/>
    </xf>
    <xf numFmtId="0" fontId="6" fillId="10" borderId="0" xfId="64" applyFont="1" applyFill="1" applyBorder="1" applyAlignment="1">
      <alignment horizontal="center" vertical="center" wrapText="1"/>
      <protection/>
    </xf>
    <xf numFmtId="0" fontId="6" fillId="10" borderId="13" xfId="64" applyFont="1" applyFill="1" applyBorder="1" applyAlignment="1">
      <alignment horizontal="center" vertical="center" wrapText="1"/>
      <protection/>
    </xf>
    <xf numFmtId="0" fontId="11" fillId="0" borderId="0" xfId="61" applyFont="1" applyFill="1" applyBorder="1" applyAlignment="1">
      <alignment horizontal="right" vertical="center" wrapText="1"/>
      <protection/>
    </xf>
    <xf numFmtId="3" fontId="10" fillId="10" borderId="0" xfId="69" applyNumberFormat="1" applyFont="1" applyFill="1" applyBorder="1" applyAlignment="1">
      <alignment horizontal="center" vertical="center"/>
      <protection/>
    </xf>
    <xf numFmtId="0" fontId="58" fillId="0" borderId="14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3" fontId="10" fillId="10" borderId="0" xfId="69" applyNumberFormat="1" applyFont="1" applyFill="1" applyBorder="1" applyAlignment="1">
      <alignment horizontal="center" vertical="top"/>
      <protection/>
    </xf>
    <xf numFmtId="3" fontId="10" fillId="10" borderId="13" xfId="69" applyNumberFormat="1" applyFont="1" applyFill="1" applyBorder="1" applyAlignment="1">
      <alignment horizontal="center" vertical="top"/>
      <protection/>
    </xf>
    <xf numFmtId="0" fontId="6" fillId="35" borderId="0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right" vertical="center" wrapText="1"/>
    </xf>
    <xf numFmtId="0" fontId="6" fillId="35" borderId="0" xfId="0" applyFont="1" applyFill="1" applyBorder="1" applyAlignment="1">
      <alignment horizontal="left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3" fontId="4" fillId="10" borderId="0" xfId="69" applyNumberFormat="1" applyFont="1" applyFill="1" applyBorder="1" applyAlignment="1">
      <alignment horizontal="center" vertical="center"/>
      <protection/>
    </xf>
    <xf numFmtId="3" fontId="4" fillId="10" borderId="13" xfId="69" applyNumberFormat="1" applyFont="1" applyFill="1" applyBorder="1" applyAlignment="1">
      <alignment horizontal="center" vertical="center"/>
      <protection/>
    </xf>
    <xf numFmtId="0" fontId="9" fillId="33" borderId="14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right" vertical="center" wrapText="1"/>
    </xf>
    <xf numFmtId="0" fontId="6" fillId="34" borderId="13" xfId="0" applyFont="1" applyFill="1" applyBorder="1" applyAlignment="1">
      <alignment horizontal="right" vertical="center" wrapText="1"/>
    </xf>
    <xf numFmtId="0" fontId="6" fillId="34" borderId="0" xfId="0" applyFont="1" applyFill="1" applyBorder="1" applyAlignment="1">
      <alignment vertical="center" wrapText="1"/>
    </xf>
    <xf numFmtId="0" fontId="9" fillId="33" borderId="14" xfId="0" applyFont="1" applyFill="1" applyBorder="1" applyAlignment="1">
      <alignment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3" fontId="10" fillId="34" borderId="0" xfId="0" applyNumberFormat="1" applyFont="1" applyFill="1" applyBorder="1" applyAlignment="1">
      <alignment horizontal="right" vertical="center" wrapText="1"/>
    </xf>
    <xf numFmtId="0" fontId="6" fillId="34" borderId="0" xfId="0" applyFont="1" applyFill="1" applyBorder="1" applyAlignment="1">
      <alignment vertical="top"/>
    </xf>
    <xf numFmtId="0" fontId="9" fillId="33" borderId="14" xfId="0" applyFont="1" applyFill="1" applyBorder="1" applyAlignment="1">
      <alignment horizontal="right" vertical="center" wrapText="1"/>
    </xf>
    <xf numFmtId="3" fontId="10" fillId="34" borderId="13" xfId="0" applyNumberFormat="1" applyFont="1" applyFill="1" applyBorder="1" applyAlignment="1">
      <alignment horizontal="right" vertical="center" wrapText="1"/>
    </xf>
    <xf numFmtId="0" fontId="6" fillId="34" borderId="0" xfId="0" applyFont="1" applyFill="1" applyBorder="1" applyAlignment="1">
      <alignment horizontal="center" vertical="top" wrapText="1"/>
    </xf>
    <xf numFmtId="0" fontId="14" fillId="34" borderId="0" xfId="0" applyFont="1" applyFill="1" applyBorder="1" applyAlignment="1">
      <alignment horizontal="center" vertical="center" wrapText="1"/>
    </xf>
    <xf numFmtId="0" fontId="14" fillId="34" borderId="13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right" vertical="center" wrapText="1"/>
    </xf>
    <xf numFmtId="0" fontId="9" fillId="34" borderId="13" xfId="0" applyFont="1" applyFill="1" applyBorder="1" applyAlignment="1">
      <alignment horizontal="right" vertical="center" wrapText="1"/>
    </xf>
    <xf numFmtId="0" fontId="6" fillId="4" borderId="0" xfId="0" applyFont="1" applyFill="1" applyBorder="1" applyAlignment="1">
      <alignment horizontal="center"/>
    </xf>
    <xf numFmtId="3" fontId="11" fillId="35" borderId="10" xfId="0" applyNumberFormat="1" applyFont="1" applyFill="1" applyBorder="1" applyAlignment="1">
      <alignment horizontal="center" vertical="center" wrapText="1"/>
    </xf>
    <xf numFmtId="3" fontId="11" fillId="35" borderId="0" xfId="0" applyNumberFormat="1" applyFont="1" applyFill="1" applyBorder="1" applyAlignment="1">
      <alignment horizontal="center" vertical="center" wrapText="1"/>
    </xf>
    <xf numFmtId="3" fontId="11" fillId="34" borderId="0" xfId="0" applyNumberFormat="1" applyFont="1" applyFill="1" applyBorder="1" applyAlignment="1">
      <alignment horizontal="center" vertical="center" wrapText="1"/>
    </xf>
    <xf numFmtId="3" fontId="11" fillId="35" borderId="14" xfId="0" applyNumberFormat="1" applyFont="1" applyFill="1" applyBorder="1" applyAlignment="1">
      <alignment horizontal="center" vertical="center" wrapText="1"/>
    </xf>
    <xf numFmtId="3" fontId="11" fillId="35" borderId="15" xfId="0" applyNumberFormat="1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right" vertical="center"/>
    </xf>
    <xf numFmtId="0" fontId="9" fillId="34" borderId="13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vertical="center" wrapText="1"/>
    </xf>
    <xf numFmtId="179" fontId="6" fillId="34" borderId="0" xfId="0" applyNumberFormat="1" applyFont="1" applyFill="1" applyBorder="1" applyAlignment="1">
      <alignment horizontal="right" vertical="center" wrapText="1"/>
    </xf>
    <xf numFmtId="179" fontId="5" fillId="34" borderId="0" xfId="0" applyNumberFormat="1" applyFont="1" applyFill="1" applyBorder="1" applyAlignment="1">
      <alignment horizontal="center" vertical="center" wrapText="1"/>
    </xf>
    <xf numFmtId="179" fontId="6" fillId="35" borderId="0" xfId="0" applyNumberFormat="1" applyFont="1" applyFill="1" applyBorder="1" applyAlignment="1">
      <alignment horizontal="center" vertical="center" wrapText="1"/>
    </xf>
    <xf numFmtId="179" fontId="6" fillId="35" borderId="0" xfId="0" applyNumberFormat="1" applyFont="1" applyFill="1" applyBorder="1" applyAlignment="1">
      <alignment horizontal="left" vertical="center" wrapText="1"/>
    </xf>
    <xf numFmtId="0" fontId="58" fillId="0" borderId="0" xfId="0" applyFont="1" applyAlignment="1">
      <alignment horizontal="right"/>
    </xf>
    <xf numFmtId="179" fontId="6" fillId="35" borderId="0" xfId="0" applyNumberFormat="1" applyFont="1" applyFill="1" applyBorder="1" applyAlignment="1">
      <alignment horizontal="right" vertical="center" wrapText="1"/>
    </xf>
    <xf numFmtId="179" fontId="6" fillId="34" borderId="13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6" fillId="34" borderId="0" xfId="0" applyFont="1" applyFill="1" applyBorder="1" applyAlignment="1">
      <alignment horizontal="right" vertical="top" wrapText="1"/>
    </xf>
    <xf numFmtId="0" fontId="5" fillId="10" borderId="0" xfId="0" applyFont="1" applyFill="1" applyBorder="1" applyAlignment="1">
      <alignment horizontal="center" vertical="center" wrapText="1"/>
    </xf>
    <xf numFmtId="0" fontId="67" fillId="10" borderId="13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left"/>
    </xf>
    <xf numFmtId="0" fontId="65" fillId="4" borderId="0" xfId="0" applyFont="1" applyFill="1" applyBorder="1" applyAlignment="1">
      <alignment horizontal="right"/>
    </xf>
    <xf numFmtId="0" fontId="65" fillId="4" borderId="0" xfId="0" applyFont="1" applyFill="1" applyBorder="1" applyAlignment="1">
      <alignment horizontal="left"/>
    </xf>
    <xf numFmtId="0" fontId="67" fillId="10" borderId="0" xfId="0" applyFont="1" applyFill="1" applyBorder="1" applyAlignment="1">
      <alignment horizontal="right" vertical="center"/>
    </xf>
    <xf numFmtId="0" fontId="67" fillId="10" borderId="13" xfId="0" applyFont="1" applyFill="1" applyBorder="1" applyAlignment="1">
      <alignment horizontal="right" vertical="center"/>
    </xf>
    <xf numFmtId="0" fontId="67" fillId="10" borderId="0" xfId="0" applyFont="1" applyFill="1" applyBorder="1" applyAlignment="1">
      <alignment horizontal="center" vertical="center" wrapText="1"/>
    </xf>
    <xf numFmtId="0" fontId="67" fillId="10" borderId="0" xfId="0" applyFont="1" applyFill="1" applyBorder="1" applyAlignment="1">
      <alignment horizontal="center" vertical="center"/>
    </xf>
    <xf numFmtId="0" fontId="58" fillId="10" borderId="0" xfId="0" applyFont="1" applyFill="1" applyBorder="1" applyAlignment="1">
      <alignment horizontal="center" vertical="center" wrapText="1"/>
    </xf>
    <xf numFmtId="0" fontId="58" fillId="10" borderId="15" xfId="0" applyFont="1" applyFill="1" applyBorder="1" applyAlignment="1">
      <alignment horizontal="center" vertical="center" wrapText="1"/>
    </xf>
    <xf numFmtId="0" fontId="58" fillId="4" borderId="0" xfId="0" applyFont="1" applyFill="1" applyBorder="1" applyAlignment="1">
      <alignment horizontal="center" vertical="center" wrapText="1"/>
    </xf>
    <xf numFmtId="3" fontId="10" fillId="4" borderId="18" xfId="65" applyNumberFormat="1" applyFont="1" applyFill="1" applyBorder="1" applyAlignment="1">
      <alignment horizontal="center" vertical="center"/>
      <protection/>
    </xf>
    <xf numFmtId="3" fontId="10" fillId="4" borderId="19" xfId="65" applyNumberFormat="1" applyFont="1" applyFill="1" applyBorder="1" applyAlignment="1">
      <alignment horizontal="center" vertical="center"/>
      <protection/>
    </xf>
    <xf numFmtId="0" fontId="67" fillId="4" borderId="0" xfId="0" applyFont="1" applyFill="1" applyBorder="1" applyAlignment="1">
      <alignment horizontal="center" vertical="center" wrapText="1"/>
    </xf>
    <xf numFmtId="3" fontId="11" fillId="10" borderId="16" xfId="65" applyNumberFormat="1" applyFont="1" applyFill="1" applyBorder="1" applyAlignment="1">
      <alignment horizontal="center" vertical="center"/>
      <protection/>
    </xf>
    <xf numFmtId="0" fontId="67" fillId="4" borderId="14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left"/>
    </xf>
    <xf numFmtId="0" fontId="63" fillId="0" borderId="0" xfId="0" applyFont="1" applyFill="1" applyBorder="1" applyAlignment="1">
      <alignment horizontal="center"/>
    </xf>
    <xf numFmtId="0" fontId="67" fillId="0" borderId="0" xfId="0" applyFont="1" applyFill="1" applyBorder="1" applyAlignment="1">
      <alignment horizontal="right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_Sheet1" xfId="61"/>
    <cellStyle name="Normal_Sheet5" xfId="62"/>
    <cellStyle name="Normal_انشاء وزارة" xfId="63"/>
    <cellStyle name="Normal_بناء" xfId="64"/>
    <cellStyle name="Normal_جدول 14" xfId="65"/>
    <cellStyle name="Normal_جدول 16" xfId="66"/>
    <cellStyle name="Normal_جدول رقم 11" xfId="67"/>
    <cellStyle name="Normal_جدول رقم 16" xfId="68"/>
    <cellStyle name="Normal_جدول رقم 8" xfId="69"/>
    <cellStyle name="Normal_جدول رقم 9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rightToLeft="1" tabSelected="1" workbookViewId="0" topLeftCell="A1">
      <selection activeCell="L6" sqref="L6"/>
    </sheetView>
  </sheetViews>
  <sheetFormatPr defaultColWidth="9.140625" defaultRowHeight="15"/>
  <cols>
    <col min="1" max="1" width="12.57421875" style="0" customWidth="1"/>
    <col min="2" max="2" width="12.8515625" style="0" customWidth="1"/>
    <col min="3" max="3" width="7.57421875" style="0" customWidth="1"/>
    <col min="4" max="4" width="12.140625" style="0" customWidth="1"/>
    <col min="5" max="5" width="7.140625" style="0" customWidth="1"/>
    <col min="6" max="6" width="12.00390625" style="0" customWidth="1"/>
    <col min="7" max="7" width="7.140625" style="0" customWidth="1"/>
    <col min="8" max="8" width="12.7109375" style="0" customWidth="1"/>
    <col min="9" max="9" width="7.140625" style="0" customWidth="1"/>
    <col min="10" max="10" width="15.7109375" style="0" customWidth="1"/>
    <col min="13" max="13" width="8.8515625" style="0" customWidth="1"/>
  </cols>
  <sheetData>
    <row r="1" spans="2:15" ht="24.75" customHeight="1">
      <c r="B1" s="279" t="s">
        <v>494</v>
      </c>
      <c r="C1" s="279"/>
      <c r="D1" s="279"/>
      <c r="E1" s="279"/>
      <c r="F1" s="279"/>
      <c r="G1" s="279"/>
      <c r="H1" s="279"/>
      <c r="I1" s="279"/>
      <c r="J1" s="279"/>
      <c r="N1" s="271"/>
      <c r="O1" s="267"/>
    </row>
    <row r="2" spans="2:10" ht="12" customHeight="1">
      <c r="B2" s="97" t="s">
        <v>278</v>
      </c>
      <c r="C2" s="270"/>
      <c r="D2" s="270"/>
      <c r="E2" s="270"/>
      <c r="F2" s="270"/>
      <c r="G2" s="280"/>
      <c r="H2" s="280"/>
      <c r="I2" s="280" t="s">
        <v>115</v>
      </c>
      <c r="J2" s="280"/>
    </row>
    <row r="3" spans="2:16" ht="12.75" customHeight="1">
      <c r="B3" s="99"/>
      <c r="C3" s="209" t="s">
        <v>1</v>
      </c>
      <c r="D3" s="209"/>
      <c r="E3" s="209" t="s">
        <v>2</v>
      </c>
      <c r="F3" s="209"/>
      <c r="G3" s="209" t="s">
        <v>100</v>
      </c>
      <c r="H3" s="209"/>
      <c r="I3" s="209" t="s">
        <v>3</v>
      </c>
      <c r="J3" s="209"/>
      <c r="P3" s="37"/>
    </row>
    <row r="4" spans="2:10" ht="18" customHeight="1" thickBot="1">
      <c r="B4" s="100" t="s">
        <v>0</v>
      </c>
      <c r="C4" s="101" t="s">
        <v>4</v>
      </c>
      <c r="D4" s="101" t="s">
        <v>5</v>
      </c>
      <c r="E4" s="101" t="s">
        <v>4</v>
      </c>
      <c r="F4" s="101" t="s">
        <v>5</v>
      </c>
      <c r="G4" s="101" t="s">
        <v>4</v>
      </c>
      <c r="H4" s="101" t="s">
        <v>5</v>
      </c>
      <c r="I4" s="101" t="s">
        <v>4</v>
      </c>
      <c r="J4" s="101" t="s">
        <v>5</v>
      </c>
    </row>
    <row r="5" spans="2:11" s="40" customFormat="1" ht="15" customHeight="1" thickTop="1">
      <c r="B5" s="261" t="s">
        <v>102</v>
      </c>
      <c r="C5" s="65">
        <v>2</v>
      </c>
      <c r="D5" s="65">
        <v>812304</v>
      </c>
      <c r="E5" s="65">
        <v>0</v>
      </c>
      <c r="F5" s="65">
        <v>0</v>
      </c>
      <c r="G5" s="65">
        <v>6</v>
      </c>
      <c r="H5" s="65">
        <v>11912768</v>
      </c>
      <c r="I5" s="65">
        <f>C5+E5+G5</f>
        <v>8</v>
      </c>
      <c r="J5" s="65">
        <f>D5+F5+H5</f>
        <v>12725072</v>
      </c>
      <c r="K5" s="39"/>
    </row>
    <row r="6" spans="2:10" s="40" customFormat="1" ht="12.75" customHeight="1">
      <c r="B6" s="262" t="s">
        <v>103</v>
      </c>
      <c r="C6" s="66">
        <v>2</v>
      </c>
      <c r="D6" s="66">
        <v>985797</v>
      </c>
      <c r="E6" s="66">
        <v>0</v>
      </c>
      <c r="F6" s="66">
        <v>0</v>
      </c>
      <c r="G6" s="66">
        <v>2</v>
      </c>
      <c r="H6" s="66">
        <v>744308</v>
      </c>
      <c r="I6" s="66">
        <f aca="true" t="shared" si="0" ref="I6:J27">C6+E6+G6</f>
        <v>4</v>
      </c>
      <c r="J6" s="66">
        <f t="shared" si="0"/>
        <v>1730105</v>
      </c>
    </row>
    <row r="7" spans="2:10" s="40" customFormat="1" ht="15" customHeight="1">
      <c r="B7" s="261" t="s">
        <v>104</v>
      </c>
      <c r="C7" s="65">
        <v>0</v>
      </c>
      <c r="D7" s="65">
        <v>0</v>
      </c>
      <c r="E7" s="65">
        <v>6</v>
      </c>
      <c r="F7" s="65">
        <v>41059954</v>
      </c>
      <c r="G7" s="65">
        <v>4</v>
      </c>
      <c r="H7" s="65">
        <v>10254055</v>
      </c>
      <c r="I7" s="65">
        <f t="shared" si="0"/>
        <v>10</v>
      </c>
      <c r="J7" s="65">
        <f t="shared" si="0"/>
        <v>51314009</v>
      </c>
    </row>
    <row r="8" spans="2:10" s="40" customFormat="1" ht="21.75" customHeight="1">
      <c r="B8" s="262" t="s">
        <v>403</v>
      </c>
      <c r="C8" s="66">
        <v>0</v>
      </c>
      <c r="D8" s="66">
        <v>0</v>
      </c>
      <c r="E8" s="66">
        <v>1</v>
      </c>
      <c r="F8" s="66">
        <v>7491005</v>
      </c>
      <c r="G8" s="66">
        <v>0</v>
      </c>
      <c r="H8" s="66">
        <v>0</v>
      </c>
      <c r="I8" s="66">
        <f t="shared" si="0"/>
        <v>1</v>
      </c>
      <c r="J8" s="66">
        <f t="shared" si="0"/>
        <v>7491005</v>
      </c>
    </row>
    <row r="9" spans="2:10" s="40" customFormat="1" ht="22.5" customHeight="1">
      <c r="B9" s="261" t="s">
        <v>105</v>
      </c>
      <c r="C9" s="65">
        <v>1</v>
      </c>
      <c r="D9" s="65">
        <v>57280</v>
      </c>
      <c r="E9" s="65">
        <v>41</v>
      </c>
      <c r="F9" s="65">
        <v>42075045</v>
      </c>
      <c r="G9" s="65">
        <v>20</v>
      </c>
      <c r="H9" s="65">
        <v>8654563</v>
      </c>
      <c r="I9" s="65">
        <f t="shared" si="0"/>
        <v>62</v>
      </c>
      <c r="J9" s="65">
        <f t="shared" si="0"/>
        <v>50786888</v>
      </c>
    </row>
    <row r="10" spans="2:10" s="40" customFormat="1" ht="20.25" customHeight="1">
      <c r="B10" s="262" t="s">
        <v>106</v>
      </c>
      <c r="C10" s="66">
        <v>5</v>
      </c>
      <c r="D10" s="66">
        <v>1746190</v>
      </c>
      <c r="E10" s="66">
        <v>48</v>
      </c>
      <c r="F10" s="66">
        <v>78364163</v>
      </c>
      <c r="G10" s="66">
        <v>7</v>
      </c>
      <c r="H10" s="66">
        <v>2487593</v>
      </c>
      <c r="I10" s="66">
        <f t="shared" si="0"/>
        <v>60</v>
      </c>
      <c r="J10" s="66">
        <f t="shared" si="0"/>
        <v>82597946</v>
      </c>
    </row>
    <row r="11" spans="2:10" s="40" customFormat="1" ht="18" customHeight="1">
      <c r="B11" s="261" t="s">
        <v>373</v>
      </c>
      <c r="C11" s="65">
        <v>0</v>
      </c>
      <c r="D11" s="65">
        <v>0</v>
      </c>
      <c r="E11" s="65">
        <v>0</v>
      </c>
      <c r="F11" s="65">
        <v>0</v>
      </c>
      <c r="G11" s="65">
        <v>1</v>
      </c>
      <c r="H11" s="65">
        <v>309774</v>
      </c>
      <c r="I11" s="65">
        <f t="shared" si="0"/>
        <v>1</v>
      </c>
      <c r="J11" s="65">
        <f t="shared" si="0"/>
        <v>309774</v>
      </c>
    </row>
    <row r="12" spans="2:10" s="40" customFormat="1" ht="18" customHeight="1">
      <c r="B12" s="262" t="s">
        <v>404</v>
      </c>
      <c r="C12" s="66">
        <v>2</v>
      </c>
      <c r="D12" s="66">
        <v>1129146</v>
      </c>
      <c r="E12" s="66">
        <v>1</v>
      </c>
      <c r="F12" s="66">
        <v>100239</v>
      </c>
      <c r="G12" s="66">
        <v>2</v>
      </c>
      <c r="H12" s="66">
        <v>917182</v>
      </c>
      <c r="I12" s="66">
        <f t="shared" si="0"/>
        <v>5</v>
      </c>
      <c r="J12" s="66">
        <f t="shared" si="0"/>
        <v>2146567</v>
      </c>
    </row>
    <row r="13" spans="2:14" s="40" customFormat="1" ht="18" customHeight="1">
      <c r="B13" s="261" t="s">
        <v>401</v>
      </c>
      <c r="C13" s="65">
        <v>0</v>
      </c>
      <c r="D13" s="65">
        <v>0</v>
      </c>
      <c r="E13" s="65">
        <v>1</v>
      </c>
      <c r="F13" s="65">
        <v>680041</v>
      </c>
      <c r="G13" s="65">
        <v>0</v>
      </c>
      <c r="H13" s="65">
        <v>0</v>
      </c>
      <c r="I13" s="65">
        <f t="shared" si="0"/>
        <v>1</v>
      </c>
      <c r="J13" s="65">
        <f t="shared" si="0"/>
        <v>680041</v>
      </c>
      <c r="N13" s="40" t="s">
        <v>58</v>
      </c>
    </row>
    <row r="14" spans="2:10" s="40" customFormat="1" ht="18" customHeight="1">
      <c r="B14" s="262" t="s">
        <v>405</v>
      </c>
      <c r="C14" s="66">
        <v>23</v>
      </c>
      <c r="D14" s="66">
        <v>10572628</v>
      </c>
      <c r="E14" s="66">
        <v>0</v>
      </c>
      <c r="F14" s="66">
        <v>0</v>
      </c>
      <c r="G14" s="66">
        <v>8</v>
      </c>
      <c r="H14" s="66">
        <v>2384678</v>
      </c>
      <c r="I14" s="66">
        <f t="shared" si="0"/>
        <v>31</v>
      </c>
      <c r="J14" s="66">
        <f t="shared" si="0"/>
        <v>12957306</v>
      </c>
    </row>
    <row r="15" spans="2:10" s="40" customFormat="1" ht="18" customHeight="1">
      <c r="B15" s="261" t="s">
        <v>107</v>
      </c>
      <c r="C15" s="65">
        <v>1</v>
      </c>
      <c r="D15" s="65">
        <v>6113475</v>
      </c>
      <c r="E15" s="65">
        <v>0</v>
      </c>
      <c r="F15" s="65">
        <v>0</v>
      </c>
      <c r="G15" s="65">
        <v>4</v>
      </c>
      <c r="H15" s="65">
        <v>2193430</v>
      </c>
      <c r="I15" s="65">
        <f t="shared" si="0"/>
        <v>5</v>
      </c>
      <c r="J15" s="65">
        <f t="shared" si="0"/>
        <v>8306905</v>
      </c>
    </row>
    <row r="16" spans="2:10" s="40" customFormat="1" ht="18" customHeight="1">
      <c r="B16" s="262" t="s">
        <v>406</v>
      </c>
      <c r="C16" s="66">
        <v>0</v>
      </c>
      <c r="D16" s="66">
        <v>0</v>
      </c>
      <c r="E16" s="66">
        <v>0</v>
      </c>
      <c r="F16" s="66">
        <v>0</v>
      </c>
      <c r="G16" s="66">
        <v>2</v>
      </c>
      <c r="H16" s="66">
        <v>3198649</v>
      </c>
      <c r="I16" s="66">
        <f t="shared" si="0"/>
        <v>2</v>
      </c>
      <c r="J16" s="66">
        <f t="shared" si="0"/>
        <v>3198649</v>
      </c>
    </row>
    <row r="17" spans="2:10" s="40" customFormat="1" ht="15" customHeight="1">
      <c r="B17" s="261" t="s">
        <v>108</v>
      </c>
      <c r="C17" s="65">
        <v>1</v>
      </c>
      <c r="D17" s="65">
        <v>0</v>
      </c>
      <c r="E17" s="65">
        <v>0</v>
      </c>
      <c r="F17" s="65">
        <v>0</v>
      </c>
      <c r="G17" s="65">
        <v>3</v>
      </c>
      <c r="H17" s="65">
        <v>3663439</v>
      </c>
      <c r="I17" s="65">
        <f t="shared" si="0"/>
        <v>4</v>
      </c>
      <c r="J17" s="65">
        <f t="shared" si="0"/>
        <v>3663439</v>
      </c>
    </row>
    <row r="18" spans="2:10" s="40" customFormat="1" ht="16.5" customHeight="1">
      <c r="B18" s="262" t="s">
        <v>407</v>
      </c>
      <c r="C18" s="66">
        <v>2</v>
      </c>
      <c r="D18" s="66">
        <v>15741074</v>
      </c>
      <c r="E18" s="66">
        <v>0</v>
      </c>
      <c r="F18" s="66">
        <v>0</v>
      </c>
      <c r="G18" s="66">
        <v>0</v>
      </c>
      <c r="H18" s="66">
        <v>0</v>
      </c>
      <c r="I18" s="66">
        <f t="shared" si="0"/>
        <v>2</v>
      </c>
      <c r="J18" s="66">
        <f t="shared" si="0"/>
        <v>15741074</v>
      </c>
    </row>
    <row r="19" spans="2:10" s="40" customFormat="1" ht="15.75" customHeight="1">
      <c r="B19" s="261" t="s">
        <v>109</v>
      </c>
      <c r="C19" s="226">
        <v>6</v>
      </c>
      <c r="D19" s="226">
        <v>2146775</v>
      </c>
      <c r="E19" s="226">
        <v>0</v>
      </c>
      <c r="F19" s="226">
        <v>0</v>
      </c>
      <c r="G19" s="226">
        <v>2</v>
      </c>
      <c r="H19" s="226">
        <v>452307</v>
      </c>
      <c r="I19" s="65">
        <f t="shared" si="0"/>
        <v>8</v>
      </c>
      <c r="J19" s="65">
        <f t="shared" si="0"/>
        <v>2599082</v>
      </c>
    </row>
    <row r="20" spans="2:10" s="40" customFormat="1" ht="15.75" customHeight="1">
      <c r="B20" s="262" t="s">
        <v>402</v>
      </c>
      <c r="C20" s="227">
        <v>0</v>
      </c>
      <c r="D20" s="227">
        <v>0</v>
      </c>
      <c r="E20" s="227">
        <v>0</v>
      </c>
      <c r="F20" s="227">
        <v>0</v>
      </c>
      <c r="G20" s="227">
        <v>1</v>
      </c>
      <c r="H20" s="227">
        <v>10497242</v>
      </c>
      <c r="I20" s="66">
        <f t="shared" si="0"/>
        <v>1</v>
      </c>
      <c r="J20" s="66">
        <f t="shared" si="0"/>
        <v>10497242</v>
      </c>
    </row>
    <row r="21" spans="2:10" s="40" customFormat="1" ht="21" customHeight="1">
      <c r="B21" s="261" t="s">
        <v>374</v>
      </c>
      <c r="C21" s="65">
        <v>0</v>
      </c>
      <c r="D21" s="65">
        <v>0</v>
      </c>
      <c r="E21" s="65">
        <v>0</v>
      </c>
      <c r="F21" s="65">
        <v>0</v>
      </c>
      <c r="G21" s="65">
        <v>2</v>
      </c>
      <c r="H21" s="65">
        <v>47895</v>
      </c>
      <c r="I21" s="65">
        <f t="shared" si="0"/>
        <v>2</v>
      </c>
      <c r="J21" s="65">
        <f t="shared" si="0"/>
        <v>47895</v>
      </c>
    </row>
    <row r="22" spans="2:10" s="40" customFormat="1" ht="18" customHeight="1">
      <c r="B22" s="262" t="s">
        <v>110</v>
      </c>
      <c r="C22" s="227">
        <v>3</v>
      </c>
      <c r="D22" s="227">
        <v>62523853</v>
      </c>
      <c r="E22" s="227">
        <v>2</v>
      </c>
      <c r="F22" s="227">
        <v>314705</v>
      </c>
      <c r="G22" s="227">
        <v>7</v>
      </c>
      <c r="H22" s="227">
        <v>8761313</v>
      </c>
      <c r="I22" s="66">
        <f t="shared" si="0"/>
        <v>12</v>
      </c>
      <c r="J22" s="66">
        <f t="shared" si="0"/>
        <v>71599871</v>
      </c>
    </row>
    <row r="23" spans="2:10" s="40" customFormat="1" ht="13.5" customHeight="1">
      <c r="B23" s="261" t="s">
        <v>111</v>
      </c>
      <c r="C23" s="65">
        <v>0</v>
      </c>
      <c r="D23" s="65">
        <v>0</v>
      </c>
      <c r="E23" s="65">
        <v>0</v>
      </c>
      <c r="F23" s="65">
        <v>0</v>
      </c>
      <c r="G23" s="65">
        <v>1</v>
      </c>
      <c r="H23" s="65">
        <v>6861000</v>
      </c>
      <c r="I23" s="65">
        <f t="shared" si="0"/>
        <v>1</v>
      </c>
      <c r="J23" s="65">
        <f t="shared" si="0"/>
        <v>6861000</v>
      </c>
    </row>
    <row r="24" spans="2:10" s="40" customFormat="1" ht="16.5" customHeight="1">
      <c r="B24" s="262" t="s">
        <v>6</v>
      </c>
      <c r="C24" s="227">
        <v>4</v>
      </c>
      <c r="D24" s="227">
        <v>9241022</v>
      </c>
      <c r="E24" s="227">
        <v>8</v>
      </c>
      <c r="F24" s="227">
        <v>35176673</v>
      </c>
      <c r="G24" s="227">
        <v>14</v>
      </c>
      <c r="H24" s="227">
        <v>28175828</v>
      </c>
      <c r="I24" s="66">
        <f t="shared" si="0"/>
        <v>26</v>
      </c>
      <c r="J24" s="66">
        <f t="shared" si="0"/>
        <v>72593523</v>
      </c>
    </row>
    <row r="25" spans="2:10" s="40" customFormat="1" ht="15.75" customHeight="1">
      <c r="B25" s="261" t="s">
        <v>112</v>
      </c>
      <c r="C25" s="65">
        <v>0</v>
      </c>
      <c r="D25" s="65">
        <v>0</v>
      </c>
      <c r="E25" s="65">
        <v>0</v>
      </c>
      <c r="F25" s="65">
        <v>0</v>
      </c>
      <c r="G25" s="65">
        <v>1</v>
      </c>
      <c r="H25" s="65">
        <v>205361</v>
      </c>
      <c r="I25" s="65">
        <f t="shared" si="0"/>
        <v>1</v>
      </c>
      <c r="J25" s="65">
        <f t="shared" si="0"/>
        <v>205361</v>
      </c>
    </row>
    <row r="26" spans="2:10" s="40" customFormat="1" ht="22.5" customHeight="1">
      <c r="B26" s="262" t="s">
        <v>113</v>
      </c>
      <c r="C26" s="227">
        <v>0</v>
      </c>
      <c r="D26" s="227">
        <v>0</v>
      </c>
      <c r="E26" s="227">
        <v>1</v>
      </c>
      <c r="F26" s="227">
        <v>741410</v>
      </c>
      <c r="G26" s="227">
        <v>0</v>
      </c>
      <c r="H26" s="227">
        <v>0</v>
      </c>
      <c r="I26" s="66">
        <f t="shared" si="0"/>
        <v>1</v>
      </c>
      <c r="J26" s="66">
        <f t="shared" si="0"/>
        <v>741410</v>
      </c>
    </row>
    <row r="27" spans="2:10" s="40" customFormat="1" ht="22.5" customHeight="1">
      <c r="B27" s="261" t="s">
        <v>114</v>
      </c>
      <c r="C27" s="226">
        <v>43</v>
      </c>
      <c r="D27" s="226">
        <v>44946648</v>
      </c>
      <c r="E27" s="226">
        <v>93</v>
      </c>
      <c r="F27" s="226">
        <v>180923652</v>
      </c>
      <c r="G27" s="226">
        <v>15</v>
      </c>
      <c r="H27" s="226">
        <v>9187171</v>
      </c>
      <c r="I27" s="65">
        <f t="shared" si="0"/>
        <v>151</v>
      </c>
      <c r="J27" s="65">
        <f t="shared" si="0"/>
        <v>235057471</v>
      </c>
    </row>
    <row r="28" spans="2:10" s="40" customFormat="1" ht="18" customHeight="1" thickBot="1">
      <c r="B28" s="225" t="s">
        <v>3</v>
      </c>
      <c r="C28" s="222">
        <f>SUM(C5:C27)</f>
        <v>95</v>
      </c>
      <c r="D28" s="222">
        <f aca="true" t="shared" si="1" ref="D28:J28">SUM(D5:D27)</f>
        <v>156016192</v>
      </c>
      <c r="E28" s="222">
        <f t="shared" si="1"/>
        <v>202</v>
      </c>
      <c r="F28" s="222">
        <f t="shared" si="1"/>
        <v>386926887</v>
      </c>
      <c r="G28" s="222">
        <f t="shared" si="1"/>
        <v>102</v>
      </c>
      <c r="H28" s="222">
        <f t="shared" si="1"/>
        <v>110908556</v>
      </c>
      <c r="I28" s="222">
        <f t="shared" si="1"/>
        <v>399</v>
      </c>
      <c r="J28" s="222">
        <f t="shared" si="1"/>
        <v>653851635</v>
      </c>
    </row>
    <row r="29" spans="2:10" ht="15.75" thickTop="1">
      <c r="B29" s="38"/>
      <c r="C29" s="38"/>
      <c r="D29" s="10"/>
      <c r="F29" s="10"/>
      <c r="H29" s="10"/>
      <c r="J29" s="10"/>
    </row>
    <row r="30" spans="2:10" ht="15">
      <c r="B30" s="38"/>
      <c r="C30" s="38"/>
      <c r="D30" s="10"/>
      <c r="F30" s="10"/>
      <c r="H30" s="10"/>
      <c r="J30" s="10"/>
    </row>
    <row r="31" spans="2:10" ht="15">
      <c r="B31" s="38"/>
      <c r="C31" s="38"/>
      <c r="D31" s="10"/>
      <c r="F31" s="10"/>
      <c r="H31" s="10"/>
      <c r="J31" s="10"/>
    </row>
    <row r="32" spans="2:10" ht="15">
      <c r="B32" s="38"/>
      <c r="C32" s="38"/>
      <c r="D32" s="10"/>
      <c r="F32" s="10"/>
      <c r="H32" s="10"/>
      <c r="J32" s="10"/>
    </row>
    <row r="33" spans="2:10" ht="24.75" customHeight="1">
      <c r="B33" s="277" t="s">
        <v>384</v>
      </c>
      <c r="C33" s="277"/>
      <c r="D33" s="277"/>
      <c r="E33" s="277"/>
      <c r="F33" s="277"/>
      <c r="G33" s="277"/>
      <c r="H33" s="277"/>
      <c r="I33" s="277"/>
      <c r="J33" s="277"/>
    </row>
    <row r="34" spans="2:10" ht="24.75" customHeight="1">
      <c r="B34" s="97" t="s">
        <v>279</v>
      </c>
      <c r="C34" s="270"/>
      <c r="D34" s="270"/>
      <c r="E34" s="270"/>
      <c r="F34" s="270"/>
      <c r="G34" s="270"/>
      <c r="H34" s="153"/>
      <c r="I34" s="153"/>
      <c r="J34" s="153"/>
    </row>
    <row r="35" spans="2:10" ht="24" customHeight="1">
      <c r="B35" s="102"/>
      <c r="C35" s="209" t="s">
        <v>1</v>
      </c>
      <c r="D35" s="209"/>
      <c r="E35" s="209" t="s">
        <v>2</v>
      </c>
      <c r="F35" s="209"/>
      <c r="G35" s="209" t="s">
        <v>100</v>
      </c>
      <c r="H35" s="209"/>
      <c r="I35" s="209" t="s">
        <v>3</v>
      </c>
      <c r="J35" s="209"/>
    </row>
    <row r="36" spans="2:10" ht="36.75" customHeight="1" thickBot="1">
      <c r="B36" s="100" t="s">
        <v>10</v>
      </c>
      <c r="C36" s="101" t="s">
        <v>4</v>
      </c>
      <c r="D36" s="101"/>
      <c r="E36" s="101" t="s">
        <v>4</v>
      </c>
      <c r="F36" s="101"/>
      <c r="G36" s="101" t="s">
        <v>4</v>
      </c>
      <c r="H36" s="101"/>
      <c r="I36" s="101" t="s">
        <v>4</v>
      </c>
      <c r="J36" s="101"/>
    </row>
    <row r="37" spans="2:10" ht="19.5" customHeight="1" thickTop="1">
      <c r="B37" s="259" t="s">
        <v>408</v>
      </c>
      <c r="C37" s="278">
        <v>0</v>
      </c>
      <c r="D37" s="278"/>
      <c r="E37" s="278">
        <v>0</v>
      </c>
      <c r="F37" s="278"/>
      <c r="G37" s="278">
        <v>0</v>
      </c>
      <c r="H37" s="278"/>
      <c r="I37" s="278">
        <f>C37+E37+G37</f>
        <v>0</v>
      </c>
      <c r="J37" s="278"/>
    </row>
    <row r="38" spans="2:10" ht="19.5" customHeight="1">
      <c r="B38" s="260" t="s">
        <v>34</v>
      </c>
      <c r="C38" s="275">
        <v>7</v>
      </c>
      <c r="D38" s="275"/>
      <c r="E38" s="275">
        <v>16</v>
      </c>
      <c r="F38" s="275"/>
      <c r="G38" s="275">
        <v>4</v>
      </c>
      <c r="H38" s="275"/>
      <c r="I38" s="275">
        <v>27</v>
      </c>
      <c r="J38" s="275"/>
    </row>
    <row r="39" spans="2:10" ht="19.5" customHeight="1">
      <c r="B39" s="259" t="s">
        <v>35</v>
      </c>
      <c r="C39" s="274">
        <v>22</v>
      </c>
      <c r="D39" s="274"/>
      <c r="E39" s="274">
        <v>70</v>
      </c>
      <c r="F39" s="274"/>
      <c r="G39" s="274">
        <v>30</v>
      </c>
      <c r="H39" s="274"/>
      <c r="I39" s="274">
        <v>152</v>
      </c>
      <c r="J39" s="274"/>
    </row>
    <row r="40" spans="2:10" ht="19.5" customHeight="1">
      <c r="B40" s="260" t="s">
        <v>409</v>
      </c>
      <c r="C40" s="275">
        <v>0</v>
      </c>
      <c r="D40" s="275"/>
      <c r="E40" s="275">
        <v>0</v>
      </c>
      <c r="F40" s="275"/>
      <c r="G40" s="275">
        <v>0</v>
      </c>
      <c r="H40" s="275"/>
      <c r="I40" s="275">
        <f aca="true" t="shared" si="2" ref="I40:I45">C40+E40+G40</f>
        <v>0</v>
      </c>
      <c r="J40" s="275"/>
    </row>
    <row r="41" spans="2:10" ht="19.5" customHeight="1">
      <c r="B41" s="259" t="s">
        <v>36</v>
      </c>
      <c r="C41" s="274">
        <v>0</v>
      </c>
      <c r="D41" s="274"/>
      <c r="E41" s="274">
        <v>0</v>
      </c>
      <c r="F41" s="274"/>
      <c r="G41" s="274">
        <v>0</v>
      </c>
      <c r="H41" s="274"/>
      <c r="I41" s="274">
        <f t="shared" si="2"/>
        <v>0</v>
      </c>
      <c r="J41" s="274"/>
    </row>
    <row r="42" spans="2:10" ht="19.5" customHeight="1">
      <c r="B42" s="260" t="s">
        <v>37</v>
      </c>
      <c r="C42" s="275">
        <v>10</v>
      </c>
      <c r="D42" s="275"/>
      <c r="E42" s="275">
        <v>70</v>
      </c>
      <c r="F42" s="275"/>
      <c r="G42" s="275">
        <v>8</v>
      </c>
      <c r="H42" s="275"/>
      <c r="I42" s="275">
        <f t="shared" si="2"/>
        <v>88</v>
      </c>
      <c r="J42" s="275"/>
    </row>
    <row r="43" spans="2:10" ht="19.5" customHeight="1">
      <c r="B43" s="234" t="s">
        <v>38</v>
      </c>
      <c r="C43" s="274">
        <v>15</v>
      </c>
      <c r="D43" s="274"/>
      <c r="E43" s="274">
        <v>44</v>
      </c>
      <c r="F43" s="274"/>
      <c r="G43" s="274">
        <v>26</v>
      </c>
      <c r="H43" s="274"/>
      <c r="I43" s="274">
        <v>85</v>
      </c>
      <c r="J43" s="274"/>
    </row>
    <row r="44" spans="2:10" ht="19.5" customHeight="1">
      <c r="B44" s="260" t="s">
        <v>39</v>
      </c>
      <c r="C44" s="275">
        <v>85</v>
      </c>
      <c r="D44" s="275"/>
      <c r="E44" s="275">
        <v>36</v>
      </c>
      <c r="F44" s="275"/>
      <c r="G44" s="275">
        <v>18</v>
      </c>
      <c r="H44" s="275"/>
      <c r="I44" s="275">
        <v>139</v>
      </c>
      <c r="J44" s="275"/>
    </row>
    <row r="45" spans="2:10" ht="19.5" customHeight="1">
      <c r="B45" s="234" t="s">
        <v>410</v>
      </c>
      <c r="C45" s="274">
        <v>0</v>
      </c>
      <c r="D45" s="274"/>
      <c r="E45" s="274">
        <v>0</v>
      </c>
      <c r="F45" s="274"/>
      <c r="G45" s="274">
        <v>0</v>
      </c>
      <c r="H45" s="274"/>
      <c r="I45" s="274">
        <f t="shared" si="2"/>
        <v>0</v>
      </c>
      <c r="J45" s="274"/>
    </row>
    <row r="46" spans="2:10" ht="19.5" customHeight="1">
      <c r="B46" s="260" t="s">
        <v>97</v>
      </c>
      <c r="C46" s="275">
        <v>25</v>
      </c>
      <c r="D46" s="275"/>
      <c r="E46" s="275">
        <v>44</v>
      </c>
      <c r="F46" s="275"/>
      <c r="G46" s="275">
        <v>21</v>
      </c>
      <c r="H46" s="275"/>
      <c r="I46" s="275">
        <v>90</v>
      </c>
      <c r="J46" s="275"/>
    </row>
    <row r="47" spans="2:10" ht="19.5" customHeight="1">
      <c r="B47" s="234" t="s">
        <v>96</v>
      </c>
      <c r="C47" s="274">
        <v>5</v>
      </c>
      <c r="D47" s="274"/>
      <c r="E47" s="274">
        <v>3</v>
      </c>
      <c r="F47" s="274"/>
      <c r="G47" s="274">
        <v>0</v>
      </c>
      <c r="H47" s="274"/>
      <c r="I47" s="274">
        <v>8</v>
      </c>
      <c r="J47" s="274"/>
    </row>
    <row r="48" spans="2:10" ht="19.5" customHeight="1">
      <c r="B48" s="235" t="s">
        <v>40</v>
      </c>
      <c r="C48" s="275">
        <v>21</v>
      </c>
      <c r="D48" s="275"/>
      <c r="E48" s="275">
        <v>25</v>
      </c>
      <c r="F48" s="275"/>
      <c r="G48" s="275">
        <v>10</v>
      </c>
      <c r="H48" s="275"/>
      <c r="I48" s="275">
        <v>56</v>
      </c>
      <c r="J48" s="275"/>
    </row>
    <row r="49" spans="2:10" ht="19.5" customHeight="1">
      <c r="B49" s="234" t="s">
        <v>455</v>
      </c>
      <c r="C49" s="276">
        <v>37</v>
      </c>
      <c r="D49" s="276"/>
      <c r="E49" s="276">
        <v>10</v>
      </c>
      <c r="F49" s="276"/>
      <c r="G49" s="276">
        <v>11</v>
      </c>
      <c r="H49" s="276"/>
      <c r="I49" s="276">
        <v>58</v>
      </c>
      <c r="J49" s="276"/>
    </row>
    <row r="50" spans="2:10" ht="19.5" customHeight="1" thickBot="1">
      <c r="B50" s="258" t="s">
        <v>3</v>
      </c>
      <c r="C50" s="273">
        <f>SUM(C37:C49)</f>
        <v>227</v>
      </c>
      <c r="D50" s="273"/>
      <c r="E50" s="273">
        <f>SUM(E37:E49)</f>
        <v>318</v>
      </c>
      <c r="F50" s="273"/>
      <c r="G50" s="273">
        <f>SUM(G37:G49)</f>
        <v>128</v>
      </c>
      <c r="H50" s="273"/>
      <c r="I50" s="273">
        <f>SUM(I37:I49)</f>
        <v>703</v>
      </c>
      <c r="J50" s="273"/>
    </row>
    <row r="51" ht="15.75" thickTop="1"/>
    <row r="52" spans="1:10" ht="15">
      <c r="A52" s="257"/>
      <c r="B52" s="272" t="s">
        <v>456</v>
      </c>
      <c r="C52" s="272"/>
      <c r="D52" s="272"/>
      <c r="E52" s="272"/>
      <c r="F52" s="272"/>
      <c r="G52" s="272"/>
      <c r="H52" s="272"/>
      <c r="I52" s="272"/>
      <c r="J52" s="272"/>
    </row>
  </sheetData>
  <sheetProtection/>
  <mergeCells count="61">
    <mergeCell ref="C50:D50"/>
    <mergeCell ref="E50:F50"/>
    <mergeCell ref="G50:H50"/>
    <mergeCell ref="I50:J50"/>
    <mergeCell ref="B52:J52"/>
    <mergeCell ref="C48:D48"/>
    <mergeCell ref="E48:F48"/>
    <mergeCell ref="G48:H48"/>
    <mergeCell ref="I48:J48"/>
    <mergeCell ref="C49:D49"/>
    <mergeCell ref="E49:F49"/>
    <mergeCell ref="G49:H49"/>
    <mergeCell ref="I49:J49"/>
    <mergeCell ref="C46:D46"/>
    <mergeCell ref="E46:F46"/>
    <mergeCell ref="G46:H46"/>
    <mergeCell ref="I46:J46"/>
    <mergeCell ref="C47:D47"/>
    <mergeCell ref="E47:F47"/>
    <mergeCell ref="G47:H47"/>
    <mergeCell ref="I47:J47"/>
    <mergeCell ref="C44:D44"/>
    <mergeCell ref="E44:F44"/>
    <mergeCell ref="G44:H44"/>
    <mergeCell ref="I44:J44"/>
    <mergeCell ref="C45:D45"/>
    <mergeCell ref="E45:F45"/>
    <mergeCell ref="G45:H45"/>
    <mergeCell ref="I45:J45"/>
    <mergeCell ref="C42:D42"/>
    <mergeCell ref="E42:F42"/>
    <mergeCell ref="G42:H42"/>
    <mergeCell ref="I42:J42"/>
    <mergeCell ref="C43:D43"/>
    <mergeCell ref="E43:F43"/>
    <mergeCell ref="G43:H43"/>
    <mergeCell ref="I43:J43"/>
    <mergeCell ref="C40:D40"/>
    <mergeCell ref="E40:F40"/>
    <mergeCell ref="G40:H40"/>
    <mergeCell ref="I40:J40"/>
    <mergeCell ref="C41:D41"/>
    <mergeCell ref="E41:F41"/>
    <mergeCell ref="G41:H41"/>
    <mergeCell ref="I41:J41"/>
    <mergeCell ref="C38:D38"/>
    <mergeCell ref="E38:F38"/>
    <mergeCell ref="G38:H38"/>
    <mergeCell ref="I38:J38"/>
    <mergeCell ref="C39:D39"/>
    <mergeCell ref="E39:F39"/>
    <mergeCell ref="G39:H39"/>
    <mergeCell ref="I39:J39"/>
    <mergeCell ref="B1:J1"/>
    <mergeCell ref="G2:H2"/>
    <mergeCell ref="I2:J2"/>
    <mergeCell ref="B33:J33"/>
    <mergeCell ref="C37:D37"/>
    <mergeCell ref="E37:F37"/>
    <mergeCell ref="G37:H37"/>
    <mergeCell ref="I37:J37"/>
  </mergeCells>
  <printOptions horizontalCentered="1" verticalCentered="1"/>
  <pageMargins left="0.7" right="0.7" top="0.75" bottom="0.75" header="0.3" footer="0.3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4:J24"/>
  <sheetViews>
    <sheetView rightToLeft="1" zoomScalePageLayoutView="0" workbookViewId="0" topLeftCell="A1">
      <selection activeCell="K6" sqref="K6"/>
    </sheetView>
  </sheetViews>
  <sheetFormatPr defaultColWidth="9.140625" defaultRowHeight="15"/>
  <cols>
    <col min="1" max="1" width="10.8515625" style="0" customWidth="1"/>
    <col min="2" max="2" width="14.28125" style="0" customWidth="1"/>
    <col min="3" max="3" width="14.00390625" style="0" customWidth="1"/>
    <col min="4" max="4" width="14.7109375" style="0" customWidth="1"/>
    <col min="5" max="5" width="13.7109375" style="0" customWidth="1"/>
    <col min="6" max="6" width="15.8515625" style="0" customWidth="1"/>
    <col min="7" max="7" width="16.00390625" style="0" customWidth="1"/>
    <col min="8" max="8" width="17.8515625" style="0" customWidth="1"/>
  </cols>
  <sheetData>
    <row r="4" spans="2:10" ht="20.25" customHeight="1">
      <c r="B4" s="314" t="s">
        <v>392</v>
      </c>
      <c r="C4" s="314"/>
      <c r="D4" s="314"/>
      <c r="E4" s="314"/>
      <c r="F4" s="314"/>
      <c r="G4" s="314"/>
      <c r="H4" s="314"/>
      <c r="I4" s="9"/>
      <c r="J4" s="9"/>
    </row>
    <row r="5" spans="2:8" ht="15.75">
      <c r="B5" s="312" t="s">
        <v>483</v>
      </c>
      <c r="C5" s="312"/>
      <c r="D5" s="311" t="s">
        <v>156</v>
      </c>
      <c r="E5" s="311"/>
      <c r="F5" s="96"/>
      <c r="G5" s="311" t="s">
        <v>44</v>
      </c>
      <c r="H5" s="311"/>
    </row>
    <row r="6" spans="2:8" ht="15.75">
      <c r="B6" s="319" t="s">
        <v>45</v>
      </c>
      <c r="C6" s="319" t="s">
        <v>255</v>
      </c>
      <c r="D6" s="319"/>
      <c r="E6" s="319" t="s">
        <v>256</v>
      </c>
      <c r="F6" s="319"/>
      <c r="G6" s="319" t="s">
        <v>257</v>
      </c>
      <c r="H6" s="319"/>
    </row>
    <row r="7" spans="2:8" ht="16.5" thickBot="1">
      <c r="B7" s="320"/>
      <c r="C7" s="173" t="s">
        <v>46</v>
      </c>
      <c r="D7" s="173" t="s">
        <v>33</v>
      </c>
      <c r="E7" s="173" t="s">
        <v>46</v>
      </c>
      <c r="F7" s="173" t="s">
        <v>33</v>
      </c>
      <c r="G7" s="173" t="s">
        <v>46</v>
      </c>
      <c r="H7" s="173" t="s">
        <v>33</v>
      </c>
    </row>
    <row r="8" spans="2:8" ht="21.75" customHeight="1" thickTop="1">
      <c r="B8" s="165" t="s">
        <v>408</v>
      </c>
      <c r="C8" s="13">
        <v>34189</v>
      </c>
      <c r="D8" s="13">
        <v>591915</v>
      </c>
      <c r="E8" s="13">
        <v>1025</v>
      </c>
      <c r="F8" s="13">
        <v>23840</v>
      </c>
      <c r="G8" s="13">
        <f>C8+E8</f>
        <v>35214</v>
      </c>
      <c r="H8" s="13">
        <f>D8+F8</f>
        <v>615755</v>
      </c>
    </row>
    <row r="9" spans="2:8" ht="21.75" customHeight="1">
      <c r="B9" s="166" t="s">
        <v>34</v>
      </c>
      <c r="C9" s="12">
        <v>20980</v>
      </c>
      <c r="D9" s="12">
        <v>306476</v>
      </c>
      <c r="E9" s="12">
        <v>0</v>
      </c>
      <c r="F9" s="12">
        <v>0</v>
      </c>
      <c r="G9" s="12">
        <f aca="true" t="shared" si="0" ref="G9:G20">C9+E9</f>
        <v>20980</v>
      </c>
      <c r="H9" s="12">
        <f aca="true" t="shared" si="1" ref="H9:H20">D9+F9</f>
        <v>306476</v>
      </c>
    </row>
    <row r="10" spans="2:8" ht="21.75" customHeight="1">
      <c r="B10" s="165" t="s">
        <v>35</v>
      </c>
      <c r="C10" s="13">
        <v>5002</v>
      </c>
      <c r="D10" s="13">
        <v>143638</v>
      </c>
      <c r="E10" s="13">
        <v>530</v>
      </c>
      <c r="F10" s="13">
        <v>18200</v>
      </c>
      <c r="G10" s="13">
        <f t="shared" si="0"/>
        <v>5532</v>
      </c>
      <c r="H10" s="13">
        <f t="shared" si="1"/>
        <v>161838</v>
      </c>
    </row>
    <row r="11" spans="2:8" ht="21.75" customHeight="1">
      <c r="B11" s="166" t="s">
        <v>472</v>
      </c>
      <c r="C11" s="12">
        <v>92</v>
      </c>
      <c r="D11" s="12">
        <v>460</v>
      </c>
      <c r="E11" s="12">
        <v>10393</v>
      </c>
      <c r="F11" s="12">
        <v>253393</v>
      </c>
      <c r="G11" s="12">
        <f t="shared" si="0"/>
        <v>10485</v>
      </c>
      <c r="H11" s="12">
        <f t="shared" si="1"/>
        <v>253853</v>
      </c>
    </row>
    <row r="12" spans="2:8" ht="21.75" customHeight="1">
      <c r="B12" s="165" t="s">
        <v>36</v>
      </c>
      <c r="C12" s="13">
        <v>0</v>
      </c>
      <c r="D12" s="13">
        <v>0</v>
      </c>
      <c r="E12" s="13">
        <v>90841</v>
      </c>
      <c r="F12" s="13">
        <v>1973032</v>
      </c>
      <c r="G12" s="13">
        <f t="shared" si="0"/>
        <v>90841</v>
      </c>
      <c r="H12" s="13">
        <f t="shared" si="1"/>
        <v>1973032</v>
      </c>
    </row>
    <row r="13" spans="2:8" ht="21.75" customHeight="1">
      <c r="B13" s="166" t="s">
        <v>37</v>
      </c>
      <c r="C13" s="12">
        <v>1556</v>
      </c>
      <c r="D13" s="12">
        <v>9363</v>
      </c>
      <c r="E13" s="12">
        <v>10239</v>
      </c>
      <c r="F13" s="12">
        <v>184592</v>
      </c>
      <c r="G13" s="12">
        <f t="shared" si="0"/>
        <v>11795</v>
      </c>
      <c r="H13" s="12">
        <f t="shared" si="1"/>
        <v>193955</v>
      </c>
    </row>
    <row r="14" spans="2:8" ht="21.75" customHeight="1">
      <c r="B14" s="165" t="s">
        <v>38</v>
      </c>
      <c r="C14" s="13">
        <v>0</v>
      </c>
      <c r="D14" s="13">
        <v>0</v>
      </c>
      <c r="E14" s="13">
        <v>14942</v>
      </c>
      <c r="F14" s="13">
        <v>231738</v>
      </c>
      <c r="G14" s="13">
        <f t="shared" si="0"/>
        <v>14942</v>
      </c>
      <c r="H14" s="13">
        <f t="shared" si="1"/>
        <v>231738</v>
      </c>
    </row>
    <row r="15" spans="2:8" ht="21.75" customHeight="1">
      <c r="B15" s="241" t="s">
        <v>39</v>
      </c>
      <c r="C15" s="12">
        <v>24165</v>
      </c>
      <c r="D15" s="12">
        <v>383510</v>
      </c>
      <c r="E15" s="12">
        <v>12842</v>
      </c>
      <c r="F15" s="12">
        <v>232074</v>
      </c>
      <c r="G15" s="12">
        <f t="shared" si="0"/>
        <v>37007</v>
      </c>
      <c r="H15" s="12">
        <f t="shared" si="1"/>
        <v>615584</v>
      </c>
    </row>
    <row r="16" spans="2:8" ht="21.75" customHeight="1">
      <c r="B16" s="165" t="s">
        <v>410</v>
      </c>
      <c r="C16" s="13">
        <v>80</v>
      </c>
      <c r="D16" s="13">
        <v>160</v>
      </c>
      <c r="E16" s="13">
        <v>0</v>
      </c>
      <c r="F16" s="13">
        <v>0</v>
      </c>
      <c r="G16" s="13">
        <f t="shared" si="0"/>
        <v>80</v>
      </c>
      <c r="H16" s="13">
        <f t="shared" si="1"/>
        <v>160</v>
      </c>
    </row>
    <row r="17" spans="2:8" ht="21.75" customHeight="1">
      <c r="B17" s="166" t="s">
        <v>473</v>
      </c>
      <c r="C17" s="12">
        <v>16</v>
      </c>
      <c r="D17" s="12">
        <v>160</v>
      </c>
      <c r="E17" s="12">
        <v>11998</v>
      </c>
      <c r="F17" s="12">
        <v>243386</v>
      </c>
      <c r="G17" s="12">
        <f t="shared" si="0"/>
        <v>12014</v>
      </c>
      <c r="H17" s="12">
        <f t="shared" si="1"/>
        <v>243546</v>
      </c>
    </row>
    <row r="18" spans="2:8" ht="21.75" customHeight="1">
      <c r="B18" s="165" t="s">
        <v>474</v>
      </c>
      <c r="C18" s="13">
        <v>500</v>
      </c>
      <c r="D18" s="13">
        <v>1500</v>
      </c>
      <c r="E18" s="13">
        <v>7259</v>
      </c>
      <c r="F18" s="13">
        <v>180098</v>
      </c>
      <c r="G18" s="13">
        <f t="shared" si="0"/>
        <v>7759</v>
      </c>
      <c r="H18" s="13">
        <f t="shared" si="1"/>
        <v>181598</v>
      </c>
    </row>
    <row r="19" spans="2:8" ht="21.75" customHeight="1">
      <c r="B19" s="166" t="s">
        <v>40</v>
      </c>
      <c r="C19" s="12">
        <v>0</v>
      </c>
      <c r="D19" s="12">
        <v>0</v>
      </c>
      <c r="E19" s="12">
        <v>9600</v>
      </c>
      <c r="F19" s="12">
        <v>59400</v>
      </c>
      <c r="G19" s="12">
        <f t="shared" si="0"/>
        <v>9600</v>
      </c>
      <c r="H19" s="12">
        <f t="shared" si="1"/>
        <v>59400</v>
      </c>
    </row>
    <row r="20" spans="2:8" ht="21.75" customHeight="1" thickBot="1">
      <c r="B20" s="165" t="s">
        <v>41</v>
      </c>
      <c r="C20" s="13">
        <v>0</v>
      </c>
      <c r="D20" s="13">
        <v>0</v>
      </c>
      <c r="E20" s="13">
        <v>19191</v>
      </c>
      <c r="F20" s="13">
        <v>117846</v>
      </c>
      <c r="G20" s="13">
        <f t="shared" si="0"/>
        <v>19191</v>
      </c>
      <c r="H20" s="13">
        <f t="shared" si="1"/>
        <v>117846</v>
      </c>
    </row>
    <row r="21" spans="2:8" ht="21.75" customHeight="1" thickBot="1">
      <c r="B21" s="175" t="s">
        <v>3</v>
      </c>
      <c r="C21" s="18">
        <f aca="true" t="shared" si="2" ref="C21:H21">SUM(C8:C20)</f>
        <v>86580</v>
      </c>
      <c r="D21" s="18">
        <f t="shared" si="2"/>
        <v>1437182</v>
      </c>
      <c r="E21" s="18">
        <f t="shared" si="2"/>
        <v>188860</v>
      </c>
      <c r="F21" s="18">
        <f t="shared" si="2"/>
        <v>3517599</v>
      </c>
      <c r="G21" s="18">
        <f t="shared" si="2"/>
        <v>275440</v>
      </c>
      <c r="H21" s="18">
        <f t="shared" si="2"/>
        <v>4954781</v>
      </c>
    </row>
    <row r="22" spans="2:10" ht="12.75" customHeight="1" thickTop="1">
      <c r="B22" s="318"/>
      <c r="C22" s="318"/>
      <c r="D22" s="318"/>
      <c r="E22" s="318"/>
      <c r="F22" s="318"/>
      <c r="G22" s="24"/>
      <c r="H22" s="24"/>
      <c r="I22" s="24"/>
      <c r="J22" s="24"/>
    </row>
    <row r="23" ht="8.25" customHeight="1"/>
    <row r="24" spans="2:6" ht="15">
      <c r="B24" s="37"/>
      <c r="C24" s="37"/>
      <c r="D24" s="37"/>
      <c r="E24" s="37"/>
      <c r="F24" s="37"/>
    </row>
  </sheetData>
  <sheetProtection/>
  <mergeCells count="9">
    <mergeCell ref="B22:F22"/>
    <mergeCell ref="B4:H4"/>
    <mergeCell ref="B5:C5"/>
    <mergeCell ref="D5:E5"/>
    <mergeCell ref="G5:H5"/>
    <mergeCell ref="B6:B7"/>
    <mergeCell ref="C6:D6"/>
    <mergeCell ref="E6:F6"/>
    <mergeCell ref="G6:H6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3:J86"/>
  <sheetViews>
    <sheetView rightToLeft="1" zoomScalePageLayoutView="0" workbookViewId="0" topLeftCell="A1">
      <selection activeCell="N64" sqref="N64"/>
    </sheetView>
  </sheetViews>
  <sheetFormatPr defaultColWidth="9.140625" defaultRowHeight="15"/>
  <cols>
    <col min="1" max="1" width="4.57421875" style="0" customWidth="1"/>
    <col min="2" max="2" width="10.7109375" style="0" customWidth="1"/>
    <col min="3" max="3" width="8.7109375" style="0" customWidth="1"/>
    <col min="4" max="4" width="12.8515625" style="0" customWidth="1"/>
    <col min="5" max="5" width="9.8515625" style="0" customWidth="1"/>
    <col min="6" max="6" width="13.7109375" style="0" customWidth="1"/>
    <col min="7" max="7" width="12.421875" style="0" customWidth="1"/>
    <col min="8" max="8" width="14.421875" style="0" customWidth="1"/>
    <col min="9" max="9" width="13.8515625" style="0" customWidth="1"/>
    <col min="10" max="10" width="15.57421875" style="0" customWidth="1"/>
  </cols>
  <sheetData>
    <row r="2" ht="22.5" customHeight="1"/>
    <row r="3" spans="2:10" ht="18">
      <c r="B3" s="314" t="s">
        <v>392</v>
      </c>
      <c r="C3" s="314"/>
      <c r="D3" s="314"/>
      <c r="E3" s="314"/>
      <c r="F3" s="314"/>
      <c r="G3" s="314"/>
      <c r="H3" s="314"/>
      <c r="I3" s="314"/>
      <c r="J3" s="314"/>
    </row>
    <row r="4" spans="2:10" ht="27.75" customHeight="1">
      <c r="B4" s="312" t="s">
        <v>484</v>
      </c>
      <c r="C4" s="312"/>
      <c r="D4" s="122"/>
      <c r="E4" s="122"/>
      <c r="F4" s="312" t="s">
        <v>47</v>
      </c>
      <c r="G4" s="312"/>
      <c r="H4" s="122"/>
      <c r="I4" s="313" t="s">
        <v>44</v>
      </c>
      <c r="J4" s="313"/>
    </row>
    <row r="5" spans="2:10" ht="15.75" customHeight="1">
      <c r="B5" s="323" t="s">
        <v>32</v>
      </c>
      <c r="C5" s="319" t="s">
        <v>316</v>
      </c>
      <c r="D5" s="319"/>
      <c r="E5" s="319" t="s">
        <v>317</v>
      </c>
      <c r="F5" s="319"/>
      <c r="G5" s="319" t="s">
        <v>318</v>
      </c>
      <c r="H5" s="319"/>
      <c r="I5" s="326" t="s">
        <v>319</v>
      </c>
      <c r="J5" s="326"/>
    </row>
    <row r="6" spans="2:10" ht="16.5" thickBot="1">
      <c r="B6" s="324"/>
      <c r="C6" s="174" t="s">
        <v>46</v>
      </c>
      <c r="D6" s="174" t="s">
        <v>33</v>
      </c>
      <c r="E6" s="174" t="s">
        <v>46</v>
      </c>
      <c r="F6" s="174" t="s">
        <v>33</v>
      </c>
      <c r="G6" s="174" t="s">
        <v>46</v>
      </c>
      <c r="H6" s="155" t="s">
        <v>33</v>
      </c>
      <c r="I6" s="155" t="s">
        <v>48</v>
      </c>
      <c r="J6" s="155" t="s">
        <v>33</v>
      </c>
    </row>
    <row r="7" spans="2:10" ht="21.75" customHeight="1" thickTop="1">
      <c r="B7" s="165" t="s">
        <v>408</v>
      </c>
      <c r="C7" s="13">
        <v>240</v>
      </c>
      <c r="D7" s="13">
        <v>9200</v>
      </c>
      <c r="E7" s="13">
        <v>90</v>
      </c>
      <c r="F7" s="13">
        <v>4500</v>
      </c>
      <c r="G7" s="13">
        <v>600</v>
      </c>
      <c r="H7" s="13">
        <v>9600</v>
      </c>
      <c r="I7" s="13">
        <f>C7+E7+G7</f>
        <v>930</v>
      </c>
      <c r="J7" s="13">
        <f>D7+F7+H7</f>
        <v>23300</v>
      </c>
    </row>
    <row r="8" spans="2:10" ht="21.75" customHeight="1">
      <c r="B8" s="166" t="s">
        <v>34</v>
      </c>
      <c r="C8" s="12">
        <v>0</v>
      </c>
      <c r="D8" s="12">
        <v>0</v>
      </c>
      <c r="E8" s="12">
        <v>508</v>
      </c>
      <c r="F8" s="12">
        <v>30480</v>
      </c>
      <c r="G8" s="12">
        <v>0</v>
      </c>
      <c r="H8" s="12">
        <v>0</v>
      </c>
      <c r="I8" s="12">
        <f aca="true" t="shared" si="0" ref="I8:I19">C8+E8+G8</f>
        <v>508</v>
      </c>
      <c r="J8" s="12">
        <f aca="true" t="shared" si="1" ref="J8:J19">D8+F8+H8</f>
        <v>30480</v>
      </c>
    </row>
    <row r="9" spans="2:10" ht="21.75" customHeight="1">
      <c r="B9" s="165" t="s">
        <v>35</v>
      </c>
      <c r="C9" s="13">
        <v>1500</v>
      </c>
      <c r="D9" s="13">
        <v>45000</v>
      </c>
      <c r="E9" s="13">
        <v>0</v>
      </c>
      <c r="F9" s="13">
        <v>0</v>
      </c>
      <c r="G9" s="13">
        <v>1693</v>
      </c>
      <c r="H9" s="13">
        <v>95430</v>
      </c>
      <c r="I9" s="13">
        <f t="shared" si="0"/>
        <v>3193</v>
      </c>
      <c r="J9" s="13">
        <f t="shared" si="1"/>
        <v>140430</v>
      </c>
    </row>
    <row r="10" spans="2:10" ht="21.75" customHeight="1">
      <c r="B10" s="166" t="s">
        <v>472</v>
      </c>
      <c r="C10" s="12">
        <v>0</v>
      </c>
      <c r="D10" s="12">
        <v>0</v>
      </c>
      <c r="E10" s="12">
        <v>77</v>
      </c>
      <c r="F10" s="12">
        <v>2215</v>
      </c>
      <c r="G10" s="12">
        <v>2848</v>
      </c>
      <c r="H10" s="12">
        <v>79744</v>
      </c>
      <c r="I10" s="12">
        <f t="shared" si="0"/>
        <v>2925</v>
      </c>
      <c r="J10" s="12">
        <f t="shared" si="1"/>
        <v>81959</v>
      </c>
    </row>
    <row r="11" spans="2:10" ht="21.75" customHeight="1">
      <c r="B11" s="165" t="s">
        <v>36</v>
      </c>
      <c r="C11" s="13">
        <v>0</v>
      </c>
      <c r="D11" s="13">
        <v>0</v>
      </c>
      <c r="E11" s="13">
        <v>0</v>
      </c>
      <c r="F11" s="13">
        <v>0</v>
      </c>
      <c r="G11" s="13">
        <v>3990</v>
      </c>
      <c r="H11" s="13">
        <v>169360</v>
      </c>
      <c r="I11" s="13">
        <f t="shared" si="0"/>
        <v>3990</v>
      </c>
      <c r="J11" s="13">
        <f t="shared" si="1"/>
        <v>169360</v>
      </c>
    </row>
    <row r="12" spans="2:10" ht="21.75" customHeight="1">
      <c r="B12" s="166" t="s">
        <v>37</v>
      </c>
      <c r="C12" s="12">
        <v>55</v>
      </c>
      <c r="D12" s="12">
        <v>1650</v>
      </c>
      <c r="E12" s="12">
        <v>0</v>
      </c>
      <c r="F12" s="12">
        <v>0</v>
      </c>
      <c r="G12" s="12">
        <v>674</v>
      </c>
      <c r="H12" s="12">
        <v>16175</v>
      </c>
      <c r="I12" s="12">
        <f t="shared" si="0"/>
        <v>729</v>
      </c>
      <c r="J12" s="12">
        <f t="shared" si="1"/>
        <v>17825</v>
      </c>
    </row>
    <row r="13" spans="2:10" ht="21.75" customHeight="1">
      <c r="B13" s="165" t="s">
        <v>38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f t="shared" si="0"/>
        <v>0</v>
      </c>
      <c r="J13" s="13">
        <f t="shared" si="1"/>
        <v>0</v>
      </c>
    </row>
    <row r="14" spans="2:10" ht="21.75" customHeight="1">
      <c r="B14" s="166" t="s">
        <v>39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f t="shared" si="0"/>
        <v>0</v>
      </c>
      <c r="J14" s="12">
        <f t="shared" si="1"/>
        <v>0</v>
      </c>
    </row>
    <row r="15" spans="2:10" ht="21.75" customHeight="1">
      <c r="B15" s="165" t="s">
        <v>410</v>
      </c>
      <c r="C15" s="13">
        <v>0</v>
      </c>
      <c r="D15" s="13">
        <v>0</v>
      </c>
      <c r="E15" s="13">
        <v>220</v>
      </c>
      <c r="F15" s="13">
        <v>6380</v>
      </c>
      <c r="G15" s="13">
        <v>0</v>
      </c>
      <c r="H15" s="13">
        <v>0</v>
      </c>
      <c r="I15" s="13">
        <f t="shared" si="0"/>
        <v>220</v>
      </c>
      <c r="J15" s="13">
        <f t="shared" si="1"/>
        <v>6380</v>
      </c>
    </row>
    <row r="16" spans="2:10" ht="21.75" customHeight="1">
      <c r="B16" s="241" t="s">
        <v>473</v>
      </c>
      <c r="C16" s="12">
        <v>3870</v>
      </c>
      <c r="D16" s="12">
        <v>387000</v>
      </c>
      <c r="E16" s="12">
        <v>0</v>
      </c>
      <c r="F16" s="12">
        <v>0</v>
      </c>
      <c r="G16" s="12">
        <v>3000</v>
      </c>
      <c r="H16" s="12">
        <v>240000</v>
      </c>
      <c r="I16" s="12">
        <f t="shared" si="0"/>
        <v>6870</v>
      </c>
      <c r="J16" s="12">
        <f t="shared" si="1"/>
        <v>627000</v>
      </c>
    </row>
    <row r="17" spans="2:10" ht="21.75" customHeight="1">
      <c r="B17" s="165" t="s">
        <v>474</v>
      </c>
      <c r="C17" s="13">
        <v>34</v>
      </c>
      <c r="D17" s="13">
        <v>1360</v>
      </c>
      <c r="E17" s="13">
        <v>0</v>
      </c>
      <c r="F17" s="13">
        <v>0</v>
      </c>
      <c r="G17" s="13">
        <v>0</v>
      </c>
      <c r="H17" s="13">
        <v>0</v>
      </c>
      <c r="I17" s="13">
        <f t="shared" si="0"/>
        <v>34</v>
      </c>
      <c r="J17" s="13">
        <f t="shared" si="1"/>
        <v>1360</v>
      </c>
    </row>
    <row r="18" spans="2:10" ht="21.75" customHeight="1">
      <c r="B18" s="166" t="s">
        <v>40</v>
      </c>
      <c r="C18" s="12">
        <v>23700</v>
      </c>
      <c r="D18" s="12">
        <v>237000</v>
      </c>
      <c r="E18" s="12">
        <v>0</v>
      </c>
      <c r="F18" s="12">
        <v>0</v>
      </c>
      <c r="G18" s="12">
        <v>0</v>
      </c>
      <c r="H18" s="12">
        <v>0</v>
      </c>
      <c r="I18" s="12">
        <f t="shared" si="0"/>
        <v>23700</v>
      </c>
      <c r="J18" s="12">
        <f t="shared" si="1"/>
        <v>237000</v>
      </c>
    </row>
    <row r="19" spans="2:10" ht="21.75" customHeight="1" thickBot="1">
      <c r="B19" s="167" t="s">
        <v>41</v>
      </c>
      <c r="C19" s="13">
        <v>0</v>
      </c>
      <c r="D19" s="13">
        <v>0</v>
      </c>
      <c r="E19" s="13">
        <v>600</v>
      </c>
      <c r="F19" s="13">
        <v>12000</v>
      </c>
      <c r="G19" s="13">
        <v>4000</v>
      </c>
      <c r="H19" s="13">
        <v>100000</v>
      </c>
      <c r="I19" s="13">
        <f t="shared" si="0"/>
        <v>4600</v>
      </c>
      <c r="J19" s="13">
        <f t="shared" si="1"/>
        <v>112000</v>
      </c>
    </row>
    <row r="20" spans="2:10" ht="21.75" customHeight="1" thickBot="1">
      <c r="B20" s="175" t="s">
        <v>3</v>
      </c>
      <c r="C20" s="18">
        <f aca="true" t="shared" si="2" ref="C20:J20">SUM(C7:C19)</f>
        <v>29399</v>
      </c>
      <c r="D20" s="18">
        <f t="shared" si="2"/>
        <v>681210</v>
      </c>
      <c r="E20" s="18">
        <f t="shared" si="2"/>
        <v>1495</v>
      </c>
      <c r="F20" s="18">
        <f t="shared" si="2"/>
        <v>55575</v>
      </c>
      <c r="G20" s="18">
        <f t="shared" si="2"/>
        <v>16805</v>
      </c>
      <c r="H20" s="18">
        <f t="shared" si="2"/>
        <v>710309</v>
      </c>
      <c r="I20" s="18">
        <f t="shared" si="2"/>
        <v>47699</v>
      </c>
      <c r="J20" s="18">
        <f t="shared" si="2"/>
        <v>1447094</v>
      </c>
    </row>
    <row r="21" spans="2:10" ht="15.75" customHeight="1" thickTop="1">
      <c r="B21" s="322"/>
      <c r="C21" s="322"/>
      <c r="D21" s="322"/>
      <c r="E21" s="322"/>
      <c r="F21" s="322"/>
      <c r="G21" s="322"/>
      <c r="H21" s="322"/>
      <c r="I21" s="63"/>
      <c r="J21" s="63"/>
    </row>
    <row r="23" ht="41.25" customHeight="1"/>
    <row r="24" spans="2:10" ht="20.25" customHeight="1">
      <c r="B24" s="314" t="s">
        <v>392</v>
      </c>
      <c r="C24" s="314"/>
      <c r="D24" s="314"/>
      <c r="E24" s="314"/>
      <c r="F24" s="314"/>
      <c r="G24" s="314"/>
      <c r="H24" s="314"/>
      <c r="I24" s="314"/>
      <c r="J24" s="33"/>
    </row>
    <row r="25" spans="2:10" ht="22.5" customHeight="1">
      <c r="B25" s="312" t="s">
        <v>481</v>
      </c>
      <c r="C25" s="312"/>
      <c r="D25" s="311" t="s">
        <v>157</v>
      </c>
      <c r="E25" s="311"/>
      <c r="F25" s="311"/>
      <c r="G25" s="122"/>
      <c r="H25" s="313" t="s">
        <v>49</v>
      </c>
      <c r="I25" s="313"/>
      <c r="J25" s="34"/>
    </row>
    <row r="26" spans="2:10" ht="15.75">
      <c r="B26" s="319" t="s">
        <v>10</v>
      </c>
      <c r="C26" s="319" t="s">
        <v>289</v>
      </c>
      <c r="D26" s="319"/>
      <c r="E26" s="319" t="s">
        <v>258</v>
      </c>
      <c r="F26" s="319"/>
      <c r="G26" s="154" t="s">
        <v>290</v>
      </c>
      <c r="H26" s="319" t="s">
        <v>259</v>
      </c>
      <c r="I26" s="319"/>
      <c r="J26" s="32"/>
    </row>
    <row r="27" spans="2:10" ht="16.5" thickBot="1">
      <c r="B27" s="320"/>
      <c r="C27" s="155" t="s">
        <v>46</v>
      </c>
      <c r="D27" s="155" t="s">
        <v>33</v>
      </c>
      <c r="E27" s="155" t="s">
        <v>46</v>
      </c>
      <c r="F27" s="155" t="s">
        <v>33</v>
      </c>
      <c r="G27" s="155" t="s">
        <v>33</v>
      </c>
      <c r="H27" s="155" t="s">
        <v>46</v>
      </c>
      <c r="I27" s="155" t="s">
        <v>33</v>
      </c>
      <c r="J27" s="32"/>
    </row>
    <row r="28" spans="2:9" ht="21.75" customHeight="1" thickTop="1">
      <c r="B28" s="116" t="s">
        <v>408</v>
      </c>
      <c r="C28" s="13">
        <v>55166</v>
      </c>
      <c r="D28" s="13">
        <v>643731</v>
      </c>
      <c r="E28" s="13">
        <v>2000</v>
      </c>
      <c r="F28" s="13">
        <v>20000</v>
      </c>
      <c r="G28" s="13">
        <v>0</v>
      </c>
      <c r="H28" s="13">
        <f>C28+E28</f>
        <v>57166</v>
      </c>
      <c r="I28" s="13">
        <f>D28+F28+G28</f>
        <v>663731</v>
      </c>
    </row>
    <row r="29" spans="2:9" ht="21.75" customHeight="1">
      <c r="B29" s="117" t="s">
        <v>34</v>
      </c>
      <c r="C29" s="12">
        <v>19419</v>
      </c>
      <c r="D29" s="12">
        <v>196990</v>
      </c>
      <c r="E29" s="12">
        <v>0</v>
      </c>
      <c r="F29" s="12">
        <v>0</v>
      </c>
      <c r="G29" s="12">
        <v>0</v>
      </c>
      <c r="H29" s="12">
        <f aca="true" t="shared" si="3" ref="H29:H40">C29+E29</f>
        <v>19419</v>
      </c>
      <c r="I29" s="12">
        <f aca="true" t="shared" si="4" ref="I29:I40">D29+F29+G29</f>
        <v>196990</v>
      </c>
    </row>
    <row r="30" spans="2:9" ht="21.75" customHeight="1">
      <c r="B30" s="116" t="s">
        <v>35</v>
      </c>
      <c r="C30" s="13">
        <v>0</v>
      </c>
      <c r="D30" s="13">
        <v>0</v>
      </c>
      <c r="E30" s="13">
        <v>7090</v>
      </c>
      <c r="F30" s="13">
        <v>261502</v>
      </c>
      <c r="G30" s="13">
        <v>3550</v>
      </c>
      <c r="H30" s="13">
        <f t="shared" si="3"/>
        <v>7090</v>
      </c>
      <c r="I30" s="13">
        <f t="shared" si="4"/>
        <v>265052</v>
      </c>
    </row>
    <row r="31" spans="2:9" ht="21.75" customHeight="1">
      <c r="B31" s="117" t="s">
        <v>472</v>
      </c>
      <c r="C31" s="12">
        <v>0</v>
      </c>
      <c r="D31" s="12">
        <v>0</v>
      </c>
      <c r="E31" s="12">
        <v>4461</v>
      </c>
      <c r="F31" s="12">
        <v>119805</v>
      </c>
      <c r="G31" s="12">
        <v>0</v>
      </c>
      <c r="H31" s="12">
        <f t="shared" si="3"/>
        <v>4461</v>
      </c>
      <c r="I31" s="12">
        <f t="shared" si="4"/>
        <v>119805</v>
      </c>
    </row>
    <row r="32" spans="2:9" ht="21.75" customHeight="1">
      <c r="B32" s="116" t="s">
        <v>36</v>
      </c>
      <c r="C32" s="13">
        <v>3696</v>
      </c>
      <c r="D32" s="13">
        <v>72940</v>
      </c>
      <c r="E32" s="13">
        <v>98786</v>
      </c>
      <c r="F32" s="13">
        <v>1987788</v>
      </c>
      <c r="G32" s="13">
        <v>101050</v>
      </c>
      <c r="H32" s="13">
        <f t="shared" si="3"/>
        <v>102482</v>
      </c>
      <c r="I32" s="13">
        <f t="shared" si="4"/>
        <v>2161778</v>
      </c>
    </row>
    <row r="33" spans="2:9" ht="21.75" customHeight="1">
      <c r="B33" s="117" t="s">
        <v>37</v>
      </c>
      <c r="C33" s="12">
        <v>13981</v>
      </c>
      <c r="D33" s="12">
        <v>318736</v>
      </c>
      <c r="E33" s="12">
        <v>5280</v>
      </c>
      <c r="F33" s="12">
        <v>184800</v>
      </c>
      <c r="G33" s="12">
        <v>1479946</v>
      </c>
      <c r="H33" s="12">
        <f t="shared" si="3"/>
        <v>19261</v>
      </c>
      <c r="I33" s="12">
        <f t="shared" si="4"/>
        <v>1983482</v>
      </c>
    </row>
    <row r="34" spans="2:9" ht="21.75" customHeight="1">
      <c r="B34" s="116" t="s">
        <v>38</v>
      </c>
      <c r="C34" s="13">
        <v>0</v>
      </c>
      <c r="D34" s="13">
        <v>0</v>
      </c>
      <c r="E34" s="13">
        <v>13324</v>
      </c>
      <c r="F34" s="13">
        <v>331070</v>
      </c>
      <c r="G34" s="13">
        <v>371710</v>
      </c>
      <c r="H34" s="13">
        <f t="shared" si="3"/>
        <v>13324</v>
      </c>
      <c r="I34" s="13">
        <f t="shared" si="4"/>
        <v>702780</v>
      </c>
    </row>
    <row r="35" spans="2:9" ht="21.75" customHeight="1">
      <c r="B35" s="117" t="s">
        <v>39</v>
      </c>
      <c r="C35" s="12">
        <v>0</v>
      </c>
      <c r="D35" s="12">
        <v>0</v>
      </c>
      <c r="E35" s="12">
        <v>45719</v>
      </c>
      <c r="F35" s="12">
        <v>821160</v>
      </c>
      <c r="G35" s="12">
        <v>7880</v>
      </c>
      <c r="H35" s="12">
        <f t="shared" si="3"/>
        <v>45719</v>
      </c>
      <c r="I35" s="12">
        <f t="shared" si="4"/>
        <v>829040</v>
      </c>
    </row>
    <row r="36" spans="2:9" ht="21.75" customHeight="1">
      <c r="B36" s="36" t="s">
        <v>410</v>
      </c>
      <c r="C36" s="13">
        <v>120</v>
      </c>
      <c r="D36" s="13">
        <v>2800</v>
      </c>
      <c r="E36" s="13">
        <v>1240</v>
      </c>
      <c r="F36" s="13">
        <v>20000</v>
      </c>
      <c r="G36" s="13">
        <v>0</v>
      </c>
      <c r="H36" s="13">
        <f t="shared" si="3"/>
        <v>1360</v>
      </c>
      <c r="I36" s="13">
        <f t="shared" si="4"/>
        <v>22800</v>
      </c>
    </row>
    <row r="37" spans="2:9" ht="21.75" customHeight="1">
      <c r="B37" s="117" t="s">
        <v>473</v>
      </c>
      <c r="C37" s="12">
        <v>750</v>
      </c>
      <c r="D37" s="12">
        <v>16500</v>
      </c>
      <c r="E37" s="12">
        <v>6977</v>
      </c>
      <c r="F37" s="12">
        <v>160566</v>
      </c>
      <c r="G37" s="12">
        <v>0</v>
      </c>
      <c r="H37" s="12">
        <f t="shared" si="3"/>
        <v>7727</v>
      </c>
      <c r="I37" s="12">
        <f t="shared" si="4"/>
        <v>177066</v>
      </c>
    </row>
    <row r="38" spans="2:9" ht="21.75" customHeight="1">
      <c r="B38" s="116" t="s">
        <v>474</v>
      </c>
      <c r="C38" s="13">
        <v>1050</v>
      </c>
      <c r="D38" s="13">
        <v>26250</v>
      </c>
      <c r="E38" s="13">
        <v>12509</v>
      </c>
      <c r="F38" s="13">
        <v>311612</v>
      </c>
      <c r="G38" s="13">
        <v>0</v>
      </c>
      <c r="H38" s="13">
        <f t="shared" si="3"/>
        <v>13559</v>
      </c>
      <c r="I38" s="13">
        <f t="shared" si="4"/>
        <v>337862</v>
      </c>
    </row>
    <row r="39" spans="2:9" ht="21.75" customHeight="1">
      <c r="B39" s="117" t="s">
        <v>40</v>
      </c>
      <c r="C39" s="12">
        <v>4270</v>
      </c>
      <c r="D39" s="12">
        <v>43300</v>
      </c>
      <c r="E39" s="12">
        <v>0</v>
      </c>
      <c r="F39" s="12">
        <v>0</v>
      </c>
      <c r="G39" s="12">
        <v>0</v>
      </c>
      <c r="H39" s="12">
        <f t="shared" si="3"/>
        <v>4270</v>
      </c>
      <c r="I39" s="12">
        <f t="shared" si="4"/>
        <v>43300</v>
      </c>
    </row>
    <row r="40" spans="2:9" ht="21.75" customHeight="1" thickBot="1">
      <c r="B40" s="116" t="s">
        <v>41</v>
      </c>
      <c r="C40" s="13">
        <v>0</v>
      </c>
      <c r="D40" s="13">
        <v>0</v>
      </c>
      <c r="E40" s="13">
        <v>2569</v>
      </c>
      <c r="F40" s="13">
        <v>62700</v>
      </c>
      <c r="G40" s="13">
        <v>2475744</v>
      </c>
      <c r="H40" s="13">
        <f t="shared" si="3"/>
        <v>2569</v>
      </c>
      <c r="I40" s="13">
        <f t="shared" si="4"/>
        <v>2538444</v>
      </c>
    </row>
    <row r="41" spans="2:10" ht="21.75" customHeight="1" thickBot="1">
      <c r="B41" s="110" t="s">
        <v>3</v>
      </c>
      <c r="C41" s="18">
        <f aca="true" t="shared" si="5" ref="C41:I41">SUM(C28:C40)</f>
        <v>98452</v>
      </c>
      <c r="D41" s="18">
        <f t="shared" si="5"/>
        <v>1321247</v>
      </c>
      <c r="E41" s="18">
        <f t="shared" si="5"/>
        <v>199955</v>
      </c>
      <c r="F41" s="18">
        <f t="shared" si="5"/>
        <v>4281003</v>
      </c>
      <c r="G41" s="18">
        <f t="shared" si="5"/>
        <v>4439880</v>
      </c>
      <c r="H41" s="18">
        <f t="shared" si="5"/>
        <v>298407</v>
      </c>
      <c r="I41" s="18">
        <f t="shared" si="5"/>
        <v>10042130</v>
      </c>
      <c r="J41" s="35"/>
    </row>
    <row r="42" spans="2:8" ht="15.75" thickTop="1">
      <c r="B42" s="327"/>
      <c r="C42" s="327"/>
      <c r="D42" s="327"/>
      <c r="E42" s="327"/>
      <c r="F42" s="327"/>
      <c r="G42" s="327"/>
      <c r="H42" s="327"/>
    </row>
    <row r="45" ht="20.25" customHeight="1"/>
    <row r="46" spans="2:10" ht="20.25" customHeight="1">
      <c r="B46" s="314" t="s">
        <v>392</v>
      </c>
      <c r="C46" s="314"/>
      <c r="D46" s="314"/>
      <c r="E46" s="314"/>
      <c r="F46" s="314"/>
      <c r="G46" s="314"/>
      <c r="H46" s="314"/>
      <c r="I46" s="314"/>
      <c r="J46" s="314"/>
    </row>
    <row r="47" spans="2:10" ht="15" customHeight="1">
      <c r="B47" s="312" t="s">
        <v>484</v>
      </c>
      <c r="C47" s="312"/>
      <c r="D47" s="122"/>
      <c r="E47" s="311" t="s">
        <v>158</v>
      </c>
      <c r="F47" s="311"/>
      <c r="G47" s="122"/>
      <c r="H47" s="122"/>
      <c r="I47" s="313" t="s">
        <v>90</v>
      </c>
      <c r="J47" s="313"/>
    </row>
    <row r="48" spans="2:10" ht="15.75" customHeight="1">
      <c r="B48" s="319" t="s">
        <v>32</v>
      </c>
      <c r="C48" s="321" t="s">
        <v>260</v>
      </c>
      <c r="D48" s="321"/>
      <c r="E48" s="321" t="s">
        <v>261</v>
      </c>
      <c r="F48" s="321"/>
      <c r="G48" s="321" t="s">
        <v>262</v>
      </c>
      <c r="H48" s="321"/>
      <c r="I48" s="321" t="s">
        <v>291</v>
      </c>
      <c r="J48" s="321"/>
    </row>
    <row r="49" spans="2:10" ht="14.25" customHeight="1" thickBot="1">
      <c r="B49" s="320"/>
      <c r="C49" s="174" t="s">
        <v>21</v>
      </c>
      <c r="D49" s="174" t="s">
        <v>33</v>
      </c>
      <c r="E49" s="174" t="s">
        <v>21</v>
      </c>
      <c r="F49" s="174" t="s">
        <v>33</v>
      </c>
      <c r="G49" s="174" t="s">
        <v>21</v>
      </c>
      <c r="H49" s="174" t="s">
        <v>33</v>
      </c>
      <c r="I49" s="174" t="s">
        <v>21</v>
      </c>
      <c r="J49" s="174" t="s">
        <v>33</v>
      </c>
    </row>
    <row r="50" spans="2:10" ht="21.75" customHeight="1" thickTop="1">
      <c r="B50" s="165" t="s">
        <v>408</v>
      </c>
      <c r="C50" s="13">
        <v>141</v>
      </c>
      <c r="D50" s="13">
        <v>11950</v>
      </c>
      <c r="E50" s="13">
        <v>874</v>
      </c>
      <c r="F50" s="13">
        <v>59400</v>
      </c>
      <c r="G50" s="13">
        <v>0</v>
      </c>
      <c r="H50" s="13">
        <v>0</v>
      </c>
      <c r="I50" s="13">
        <f>C50+E50+G50</f>
        <v>1015</v>
      </c>
      <c r="J50" s="13">
        <f>D50+F50+H50</f>
        <v>71350</v>
      </c>
    </row>
    <row r="51" spans="2:10" ht="21.75" customHeight="1">
      <c r="B51" s="166" t="s">
        <v>34</v>
      </c>
      <c r="C51" s="12">
        <v>0</v>
      </c>
      <c r="D51" s="12">
        <v>0</v>
      </c>
      <c r="E51" s="12">
        <v>45</v>
      </c>
      <c r="F51" s="12">
        <v>2250</v>
      </c>
      <c r="G51" s="12">
        <v>0</v>
      </c>
      <c r="H51" s="12">
        <v>0</v>
      </c>
      <c r="I51" s="12">
        <f aca="true" t="shared" si="6" ref="I51:I62">C51+E51+G51</f>
        <v>45</v>
      </c>
      <c r="J51" s="12">
        <f aca="true" t="shared" si="7" ref="J51:J62">D51+F51+H51</f>
        <v>2250</v>
      </c>
    </row>
    <row r="52" spans="2:10" ht="21.75" customHeight="1">
      <c r="B52" s="165" t="s">
        <v>35</v>
      </c>
      <c r="C52" s="13">
        <v>400</v>
      </c>
      <c r="D52" s="13">
        <v>40000</v>
      </c>
      <c r="E52" s="13">
        <v>544</v>
      </c>
      <c r="F52" s="13">
        <v>28176</v>
      </c>
      <c r="G52" s="13">
        <v>162</v>
      </c>
      <c r="H52" s="13">
        <v>24280</v>
      </c>
      <c r="I52" s="13">
        <f t="shared" si="6"/>
        <v>1106</v>
      </c>
      <c r="J52" s="13">
        <f t="shared" si="7"/>
        <v>92456</v>
      </c>
    </row>
    <row r="53" spans="2:10" ht="21.75" customHeight="1">
      <c r="B53" s="166" t="s">
        <v>472</v>
      </c>
      <c r="C53" s="12">
        <v>0</v>
      </c>
      <c r="D53" s="12">
        <v>0</v>
      </c>
      <c r="E53" s="12">
        <v>2</v>
      </c>
      <c r="F53" s="12">
        <v>352</v>
      </c>
      <c r="G53" s="12">
        <v>6</v>
      </c>
      <c r="H53" s="12">
        <v>999</v>
      </c>
      <c r="I53" s="12">
        <f t="shared" si="6"/>
        <v>8</v>
      </c>
      <c r="J53" s="12">
        <f t="shared" si="7"/>
        <v>1351</v>
      </c>
    </row>
    <row r="54" spans="2:10" ht="21.75" customHeight="1">
      <c r="B54" s="165" t="s">
        <v>36</v>
      </c>
      <c r="C54" s="13">
        <v>60</v>
      </c>
      <c r="D54" s="13">
        <v>15000</v>
      </c>
      <c r="E54" s="13">
        <v>2849</v>
      </c>
      <c r="F54" s="13">
        <v>220750</v>
      </c>
      <c r="G54" s="13">
        <v>593</v>
      </c>
      <c r="H54" s="13">
        <v>160390</v>
      </c>
      <c r="I54" s="13">
        <f t="shared" si="6"/>
        <v>3502</v>
      </c>
      <c r="J54" s="13">
        <f t="shared" si="7"/>
        <v>396140</v>
      </c>
    </row>
    <row r="55" spans="2:10" ht="21.75" customHeight="1">
      <c r="B55" s="166" t="s">
        <v>37</v>
      </c>
      <c r="C55" s="12">
        <v>0</v>
      </c>
      <c r="D55" s="12">
        <v>0</v>
      </c>
      <c r="E55" s="12">
        <v>422</v>
      </c>
      <c r="F55" s="12">
        <v>15170</v>
      </c>
      <c r="G55" s="12">
        <v>52</v>
      </c>
      <c r="H55" s="12">
        <v>9200</v>
      </c>
      <c r="I55" s="12">
        <f t="shared" si="6"/>
        <v>474</v>
      </c>
      <c r="J55" s="12">
        <f t="shared" si="7"/>
        <v>24370</v>
      </c>
    </row>
    <row r="56" spans="2:10" ht="21.75" customHeight="1">
      <c r="B56" s="165" t="s">
        <v>38</v>
      </c>
      <c r="C56" s="13">
        <v>77</v>
      </c>
      <c r="D56" s="13">
        <v>4110</v>
      </c>
      <c r="E56" s="13">
        <v>0</v>
      </c>
      <c r="F56" s="13">
        <v>0</v>
      </c>
      <c r="G56" s="13">
        <v>4</v>
      </c>
      <c r="H56" s="13">
        <v>1000</v>
      </c>
      <c r="I56" s="13">
        <f t="shared" si="6"/>
        <v>81</v>
      </c>
      <c r="J56" s="13">
        <f t="shared" si="7"/>
        <v>5110</v>
      </c>
    </row>
    <row r="57" spans="2:10" ht="21.75" customHeight="1">
      <c r="B57" s="166" t="s">
        <v>39</v>
      </c>
      <c r="C57" s="12">
        <v>180</v>
      </c>
      <c r="D57" s="12">
        <v>6300</v>
      </c>
      <c r="E57" s="12">
        <v>210</v>
      </c>
      <c r="F57" s="12">
        <v>7350</v>
      </c>
      <c r="G57" s="12">
        <v>16</v>
      </c>
      <c r="H57" s="12">
        <v>2000</v>
      </c>
      <c r="I57" s="12">
        <f t="shared" si="6"/>
        <v>406</v>
      </c>
      <c r="J57" s="12">
        <f t="shared" si="7"/>
        <v>15650</v>
      </c>
    </row>
    <row r="58" spans="2:10" ht="21.75" customHeight="1">
      <c r="B58" s="165" t="s">
        <v>410</v>
      </c>
      <c r="C58" s="13">
        <v>0</v>
      </c>
      <c r="D58" s="13">
        <v>0</v>
      </c>
      <c r="E58" s="13">
        <v>10</v>
      </c>
      <c r="F58" s="13">
        <v>1760</v>
      </c>
      <c r="G58" s="13">
        <v>25</v>
      </c>
      <c r="H58" s="13">
        <v>4175</v>
      </c>
      <c r="I58" s="13">
        <f t="shared" si="6"/>
        <v>35</v>
      </c>
      <c r="J58" s="13">
        <f t="shared" si="7"/>
        <v>5935</v>
      </c>
    </row>
    <row r="59" spans="2:10" ht="21.75" customHeight="1">
      <c r="B59" s="242" t="s">
        <v>473</v>
      </c>
      <c r="C59" s="12">
        <v>5</v>
      </c>
      <c r="D59" s="12">
        <v>250</v>
      </c>
      <c r="E59" s="12">
        <v>50</v>
      </c>
      <c r="F59" s="12">
        <v>9000</v>
      </c>
      <c r="G59" s="12">
        <v>22</v>
      </c>
      <c r="H59" s="12">
        <v>4400</v>
      </c>
      <c r="I59" s="12">
        <f t="shared" si="6"/>
        <v>77</v>
      </c>
      <c r="J59" s="12">
        <f t="shared" si="7"/>
        <v>13650</v>
      </c>
    </row>
    <row r="60" spans="2:10" ht="21.75" customHeight="1">
      <c r="B60" s="165" t="s">
        <v>474</v>
      </c>
      <c r="C60" s="13">
        <v>2</v>
      </c>
      <c r="D60" s="13">
        <v>180</v>
      </c>
      <c r="E60" s="13">
        <v>49</v>
      </c>
      <c r="F60" s="13">
        <v>3615</v>
      </c>
      <c r="G60" s="13">
        <v>20</v>
      </c>
      <c r="H60" s="13">
        <v>2000</v>
      </c>
      <c r="I60" s="13">
        <f t="shared" si="6"/>
        <v>71</v>
      </c>
      <c r="J60" s="13">
        <f t="shared" si="7"/>
        <v>5795</v>
      </c>
    </row>
    <row r="61" spans="2:10" ht="21.75" customHeight="1">
      <c r="B61" s="166" t="s">
        <v>40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f t="shared" si="6"/>
        <v>0</v>
      </c>
      <c r="J61" s="12">
        <f t="shared" si="7"/>
        <v>0</v>
      </c>
    </row>
    <row r="62" spans="2:10" ht="21.75" customHeight="1" thickBot="1">
      <c r="B62" s="167" t="s">
        <v>41</v>
      </c>
      <c r="C62" s="13">
        <v>0</v>
      </c>
      <c r="D62" s="13">
        <v>0</v>
      </c>
      <c r="E62" s="13">
        <v>48</v>
      </c>
      <c r="F62" s="13">
        <v>3305</v>
      </c>
      <c r="G62" s="13">
        <v>31</v>
      </c>
      <c r="H62" s="13">
        <v>3895</v>
      </c>
      <c r="I62" s="13">
        <f t="shared" si="6"/>
        <v>79</v>
      </c>
      <c r="J62" s="13">
        <f t="shared" si="7"/>
        <v>7200</v>
      </c>
    </row>
    <row r="63" spans="2:10" ht="21.75" customHeight="1" thickBot="1">
      <c r="B63" s="175" t="s">
        <v>3</v>
      </c>
      <c r="C63" s="18">
        <f aca="true" t="shared" si="8" ref="C63:J63">SUM(C50:C62)</f>
        <v>865</v>
      </c>
      <c r="D63" s="18">
        <f t="shared" si="8"/>
        <v>77790</v>
      </c>
      <c r="E63" s="18">
        <f t="shared" si="8"/>
        <v>5103</v>
      </c>
      <c r="F63" s="18">
        <f t="shared" si="8"/>
        <v>351128</v>
      </c>
      <c r="G63" s="18">
        <f t="shared" si="8"/>
        <v>931</v>
      </c>
      <c r="H63" s="18">
        <f t="shared" si="8"/>
        <v>212339</v>
      </c>
      <c r="I63" s="18">
        <f t="shared" si="8"/>
        <v>6899</v>
      </c>
      <c r="J63" s="18">
        <f t="shared" si="8"/>
        <v>641257</v>
      </c>
    </row>
    <row r="64" spans="2:8" ht="15.75" thickTop="1">
      <c r="B64" s="327"/>
      <c r="C64" s="327"/>
      <c r="D64" s="327"/>
      <c r="E64" s="327"/>
      <c r="F64" s="327"/>
      <c r="G64" s="327"/>
      <c r="H64" s="327"/>
    </row>
    <row r="66" ht="15">
      <c r="D66" s="10"/>
    </row>
    <row r="67" ht="31.5" customHeight="1"/>
    <row r="68" spans="2:10" ht="20.25" customHeight="1">
      <c r="B68" s="314" t="s">
        <v>392</v>
      </c>
      <c r="C68" s="314"/>
      <c r="D68" s="314"/>
      <c r="E68" s="314"/>
      <c r="F68" s="314"/>
      <c r="G68" s="314"/>
      <c r="H68" s="314"/>
      <c r="I68" s="314"/>
      <c r="J68" s="314"/>
    </row>
    <row r="69" spans="2:10" ht="18" customHeight="1">
      <c r="B69" s="312" t="s">
        <v>485</v>
      </c>
      <c r="C69" s="312"/>
      <c r="D69" s="96"/>
      <c r="E69" s="311" t="s">
        <v>159</v>
      </c>
      <c r="F69" s="311"/>
      <c r="G69" s="96"/>
      <c r="H69" s="96"/>
      <c r="I69" s="313" t="s">
        <v>44</v>
      </c>
      <c r="J69" s="313"/>
    </row>
    <row r="70" spans="2:10" ht="15.75">
      <c r="B70" s="325" t="s">
        <v>51</v>
      </c>
      <c r="C70" s="325" t="s">
        <v>292</v>
      </c>
      <c r="D70" s="325"/>
      <c r="E70" s="325" t="s">
        <v>295</v>
      </c>
      <c r="F70" s="325"/>
      <c r="G70" s="325" t="s">
        <v>293</v>
      </c>
      <c r="H70" s="325"/>
      <c r="I70" s="325" t="s">
        <v>294</v>
      </c>
      <c r="J70" s="325"/>
    </row>
    <row r="71" spans="2:10" ht="16.5" thickBot="1">
      <c r="B71" s="328"/>
      <c r="C71" s="173" t="s">
        <v>21</v>
      </c>
      <c r="D71" s="173" t="s">
        <v>33</v>
      </c>
      <c r="E71" s="173" t="s">
        <v>21</v>
      </c>
      <c r="F71" s="173" t="s">
        <v>33</v>
      </c>
      <c r="G71" s="173" t="s">
        <v>21</v>
      </c>
      <c r="H71" s="173" t="s">
        <v>33</v>
      </c>
      <c r="I71" s="173" t="s">
        <v>21</v>
      </c>
      <c r="J71" s="173" t="s">
        <v>33</v>
      </c>
    </row>
    <row r="72" spans="2:10" ht="21.75" customHeight="1" thickTop="1">
      <c r="B72" s="116" t="s">
        <v>408</v>
      </c>
      <c r="C72" s="13">
        <v>1280</v>
      </c>
      <c r="D72" s="13">
        <v>130200</v>
      </c>
      <c r="E72" s="13">
        <v>24</v>
      </c>
      <c r="F72" s="13">
        <v>6000</v>
      </c>
      <c r="G72" s="13">
        <v>7725</v>
      </c>
      <c r="H72" s="13">
        <v>867230</v>
      </c>
      <c r="I72" s="13">
        <f>C72+E72+G72</f>
        <v>9029</v>
      </c>
      <c r="J72" s="13">
        <f>D72+F72+H72</f>
        <v>1003430</v>
      </c>
    </row>
    <row r="73" spans="2:10" ht="21.75" customHeight="1">
      <c r="B73" s="117" t="s">
        <v>34</v>
      </c>
      <c r="C73" s="12">
        <v>0</v>
      </c>
      <c r="D73" s="12">
        <v>0</v>
      </c>
      <c r="E73" s="12">
        <v>2</v>
      </c>
      <c r="F73" s="12">
        <v>500</v>
      </c>
      <c r="G73" s="12">
        <v>5482</v>
      </c>
      <c r="H73" s="12">
        <v>503180</v>
      </c>
      <c r="I73" s="12">
        <f aca="true" t="shared" si="9" ref="I73:I84">C73+E73+G73</f>
        <v>5484</v>
      </c>
      <c r="J73" s="12">
        <f aca="true" t="shared" si="10" ref="J73:J84">D73+F73+H73</f>
        <v>503680</v>
      </c>
    </row>
    <row r="74" spans="2:10" ht="21.75" customHeight="1">
      <c r="B74" s="116" t="s">
        <v>35</v>
      </c>
      <c r="C74" s="13">
        <v>2374</v>
      </c>
      <c r="D74" s="13">
        <v>251659</v>
      </c>
      <c r="E74" s="13">
        <v>263</v>
      </c>
      <c r="F74" s="13">
        <v>33500</v>
      </c>
      <c r="G74" s="13">
        <v>2913</v>
      </c>
      <c r="H74" s="13">
        <v>281230</v>
      </c>
      <c r="I74" s="13">
        <f t="shared" si="9"/>
        <v>5550</v>
      </c>
      <c r="J74" s="13">
        <f t="shared" si="10"/>
        <v>566389</v>
      </c>
    </row>
    <row r="75" spans="2:10" ht="21.75" customHeight="1">
      <c r="B75" s="117" t="s">
        <v>472</v>
      </c>
      <c r="C75" s="12">
        <v>1714</v>
      </c>
      <c r="D75" s="12">
        <v>157060</v>
      </c>
      <c r="E75" s="12">
        <v>4</v>
      </c>
      <c r="F75" s="12">
        <v>804</v>
      </c>
      <c r="G75" s="12">
        <v>330</v>
      </c>
      <c r="H75" s="12">
        <v>29700</v>
      </c>
      <c r="I75" s="12">
        <f t="shared" si="9"/>
        <v>2048</v>
      </c>
      <c r="J75" s="12">
        <f t="shared" si="10"/>
        <v>187564</v>
      </c>
    </row>
    <row r="76" spans="2:10" ht="21.75" customHeight="1">
      <c r="B76" s="116" t="s">
        <v>36</v>
      </c>
      <c r="C76" s="13">
        <v>32960</v>
      </c>
      <c r="D76" s="13">
        <v>4554535</v>
      </c>
      <c r="E76" s="13">
        <v>159</v>
      </c>
      <c r="F76" s="13">
        <v>42020</v>
      </c>
      <c r="G76" s="13">
        <v>2344</v>
      </c>
      <c r="H76" s="13">
        <v>260400</v>
      </c>
      <c r="I76" s="13">
        <f t="shared" si="9"/>
        <v>35463</v>
      </c>
      <c r="J76" s="13">
        <f t="shared" si="10"/>
        <v>4856955</v>
      </c>
    </row>
    <row r="77" spans="2:10" ht="21.75" customHeight="1">
      <c r="B77" s="117" t="s">
        <v>37</v>
      </c>
      <c r="C77" s="12">
        <v>4676</v>
      </c>
      <c r="D77" s="12">
        <v>601890</v>
      </c>
      <c r="E77" s="12">
        <v>64</v>
      </c>
      <c r="F77" s="12">
        <v>17130</v>
      </c>
      <c r="G77" s="12">
        <v>1592</v>
      </c>
      <c r="H77" s="12">
        <v>167105</v>
      </c>
      <c r="I77" s="12">
        <f t="shared" si="9"/>
        <v>6332</v>
      </c>
      <c r="J77" s="12">
        <f t="shared" si="10"/>
        <v>786125</v>
      </c>
    </row>
    <row r="78" spans="2:10" ht="21.75" customHeight="1">
      <c r="B78" s="116" t="s">
        <v>38</v>
      </c>
      <c r="C78" s="13">
        <v>5103</v>
      </c>
      <c r="D78" s="13">
        <v>524720</v>
      </c>
      <c r="E78" s="13">
        <v>2</v>
      </c>
      <c r="F78" s="13">
        <v>500</v>
      </c>
      <c r="G78" s="13">
        <v>0</v>
      </c>
      <c r="H78" s="13">
        <v>0</v>
      </c>
      <c r="I78" s="13">
        <f t="shared" si="9"/>
        <v>5105</v>
      </c>
      <c r="J78" s="13">
        <f t="shared" si="10"/>
        <v>525220</v>
      </c>
    </row>
    <row r="79" spans="2:10" ht="21.75" customHeight="1">
      <c r="B79" s="117" t="s">
        <v>39</v>
      </c>
      <c r="C79" s="12">
        <v>14766</v>
      </c>
      <c r="D79" s="12">
        <v>1569385</v>
      </c>
      <c r="E79" s="12">
        <v>18</v>
      </c>
      <c r="F79" s="12">
        <v>2670</v>
      </c>
      <c r="G79" s="12">
        <v>1906</v>
      </c>
      <c r="H79" s="12">
        <v>180450</v>
      </c>
      <c r="I79" s="12">
        <f t="shared" si="9"/>
        <v>16690</v>
      </c>
      <c r="J79" s="12">
        <f t="shared" si="10"/>
        <v>1752505</v>
      </c>
    </row>
    <row r="80" spans="2:10" ht="21.75" customHeight="1">
      <c r="B80" s="116" t="s">
        <v>410</v>
      </c>
      <c r="C80" s="13">
        <v>2421</v>
      </c>
      <c r="D80" s="13">
        <v>230000</v>
      </c>
      <c r="E80" s="13">
        <v>0</v>
      </c>
      <c r="F80" s="13">
        <v>0</v>
      </c>
      <c r="G80" s="13">
        <v>100</v>
      </c>
      <c r="H80" s="13">
        <v>40000</v>
      </c>
      <c r="I80" s="13">
        <f t="shared" si="9"/>
        <v>2521</v>
      </c>
      <c r="J80" s="13">
        <f t="shared" si="10"/>
        <v>270000</v>
      </c>
    </row>
    <row r="81" spans="2:10" ht="21.75" customHeight="1">
      <c r="B81" s="242" t="s">
        <v>473</v>
      </c>
      <c r="C81" s="12">
        <v>9292</v>
      </c>
      <c r="D81" s="12">
        <v>1311100</v>
      </c>
      <c r="E81" s="12">
        <v>0</v>
      </c>
      <c r="F81" s="12">
        <v>0</v>
      </c>
      <c r="G81" s="12">
        <v>1750</v>
      </c>
      <c r="H81" s="12">
        <v>259000</v>
      </c>
      <c r="I81" s="12">
        <f t="shared" si="9"/>
        <v>11042</v>
      </c>
      <c r="J81" s="12">
        <f t="shared" si="10"/>
        <v>1570100</v>
      </c>
    </row>
    <row r="82" spans="2:10" ht="21.75" customHeight="1">
      <c r="B82" s="116" t="s">
        <v>474</v>
      </c>
      <c r="C82" s="13">
        <v>5748</v>
      </c>
      <c r="D82" s="13">
        <v>661910</v>
      </c>
      <c r="E82" s="13">
        <v>48</v>
      </c>
      <c r="F82" s="13">
        <v>8900</v>
      </c>
      <c r="G82" s="13">
        <v>5340</v>
      </c>
      <c r="H82" s="13">
        <v>584000</v>
      </c>
      <c r="I82" s="13">
        <f t="shared" si="9"/>
        <v>11136</v>
      </c>
      <c r="J82" s="13">
        <f t="shared" si="10"/>
        <v>1254810</v>
      </c>
    </row>
    <row r="83" spans="2:10" ht="21.75" customHeight="1">
      <c r="B83" s="117" t="s">
        <v>40</v>
      </c>
      <c r="C83" s="12">
        <v>350</v>
      </c>
      <c r="D83" s="12">
        <v>52800</v>
      </c>
      <c r="E83" s="12">
        <v>0</v>
      </c>
      <c r="F83" s="12">
        <v>0</v>
      </c>
      <c r="G83" s="12">
        <v>30</v>
      </c>
      <c r="H83" s="12">
        <v>3000</v>
      </c>
      <c r="I83" s="12">
        <f t="shared" si="9"/>
        <v>380</v>
      </c>
      <c r="J83" s="12">
        <f t="shared" si="10"/>
        <v>55800</v>
      </c>
    </row>
    <row r="84" spans="2:10" ht="21.75" customHeight="1">
      <c r="B84" s="116" t="s">
        <v>41</v>
      </c>
      <c r="C84" s="13">
        <v>1189</v>
      </c>
      <c r="D84" s="13">
        <v>126600</v>
      </c>
      <c r="E84" s="13">
        <v>132</v>
      </c>
      <c r="F84" s="13">
        <v>14845</v>
      </c>
      <c r="G84" s="13">
        <v>2378</v>
      </c>
      <c r="H84" s="13">
        <v>241630</v>
      </c>
      <c r="I84" s="13">
        <f t="shared" si="9"/>
        <v>3699</v>
      </c>
      <c r="J84" s="13">
        <f t="shared" si="10"/>
        <v>383075</v>
      </c>
    </row>
    <row r="85" spans="2:10" ht="21.75" customHeight="1" thickBot="1">
      <c r="B85" s="125" t="s">
        <v>92</v>
      </c>
      <c r="C85" s="19">
        <f aca="true" t="shared" si="11" ref="C85:J85">SUM(C72:C84)</f>
        <v>81873</v>
      </c>
      <c r="D85" s="19">
        <f t="shared" si="11"/>
        <v>10171859</v>
      </c>
      <c r="E85" s="19">
        <f t="shared" si="11"/>
        <v>716</v>
      </c>
      <c r="F85" s="19">
        <f t="shared" si="11"/>
        <v>126869</v>
      </c>
      <c r="G85" s="19">
        <f t="shared" si="11"/>
        <v>31890</v>
      </c>
      <c r="H85" s="19">
        <f t="shared" si="11"/>
        <v>3416925</v>
      </c>
      <c r="I85" s="19">
        <f t="shared" si="11"/>
        <v>114479</v>
      </c>
      <c r="J85" s="19">
        <f t="shared" si="11"/>
        <v>13715653</v>
      </c>
    </row>
    <row r="86" spans="2:10" ht="15.75" thickTop="1">
      <c r="B86" s="327"/>
      <c r="C86" s="327"/>
      <c r="D86" s="327"/>
      <c r="E86" s="327"/>
      <c r="F86" s="327"/>
      <c r="G86" s="327"/>
      <c r="H86" s="327"/>
      <c r="I86" s="10"/>
      <c r="J86" s="10"/>
    </row>
  </sheetData>
  <sheetProtection/>
  <mergeCells count="39">
    <mergeCell ref="B86:H86"/>
    <mergeCell ref="I48:J48"/>
    <mergeCell ref="I70:J70"/>
    <mergeCell ref="B70:B71"/>
    <mergeCell ref="B68:J68"/>
    <mergeCell ref="B64:H64"/>
    <mergeCell ref="I69:J69"/>
    <mergeCell ref="E69:F69"/>
    <mergeCell ref="B48:B49"/>
    <mergeCell ref="E70:F70"/>
    <mergeCell ref="G70:H70"/>
    <mergeCell ref="B69:C69"/>
    <mergeCell ref="C70:D70"/>
    <mergeCell ref="B46:J46"/>
    <mergeCell ref="I5:J5"/>
    <mergeCell ref="B42:H42"/>
    <mergeCell ref="B26:B27"/>
    <mergeCell ref="B47:C47"/>
    <mergeCell ref="E47:F47"/>
    <mergeCell ref="I47:J47"/>
    <mergeCell ref="I4:J4"/>
    <mergeCell ref="B25:C25"/>
    <mergeCell ref="H25:I25"/>
    <mergeCell ref="D25:F25"/>
    <mergeCell ref="B3:J3"/>
    <mergeCell ref="B24:I24"/>
    <mergeCell ref="B21:H21"/>
    <mergeCell ref="B5:B6"/>
    <mergeCell ref="B4:C4"/>
    <mergeCell ref="F4:G4"/>
    <mergeCell ref="C48:D48"/>
    <mergeCell ref="E48:F48"/>
    <mergeCell ref="G48:H48"/>
    <mergeCell ref="C5:D5"/>
    <mergeCell ref="E5:F5"/>
    <mergeCell ref="G5:H5"/>
    <mergeCell ref="C26:D26"/>
    <mergeCell ref="E26:F26"/>
    <mergeCell ref="H26:I26"/>
  </mergeCells>
  <printOptions/>
  <pageMargins left="1" right="1" top="1" bottom="1" header="0.5" footer="0.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K67"/>
  <sheetViews>
    <sheetView rightToLeft="1" zoomScalePageLayoutView="0" workbookViewId="0" topLeftCell="A1">
      <selection activeCell="N9" sqref="N9"/>
    </sheetView>
  </sheetViews>
  <sheetFormatPr defaultColWidth="9.140625" defaultRowHeight="15"/>
  <cols>
    <col min="1" max="1" width="7.28125" style="0" customWidth="1"/>
    <col min="2" max="2" width="8.8515625" style="0" customWidth="1"/>
    <col min="3" max="3" width="10.7109375" style="0" customWidth="1"/>
    <col min="4" max="4" width="11.28125" style="0" customWidth="1"/>
    <col min="5" max="5" width="10.140625" style="0" customWidth="1"/>
    <col min="6" max="6" width="12.00390625" style="0" customWidth="1"/>
    <col min="7" max="7" width="12.28125" style="0" customWidth="1"/>
    <col min="8" max="9" width="11.8515625" style="0" customWidth="1"/>
    <col min="10" max="10" width="11.28125" style="0" customWidth="1"/>
    <col min="11" max="11" width="13.00390625" style="0" customWidth="1"/>
  </cols>
  <sheetData>
    <row r="2" spans="2:11" ht="18">
      <c r="B2" s="314" t="s">
        <v>392</v>
      </c>
      <c r="C2" s="314"/>
      <c r="D2" s="314"/>
      <c r="E2" s="314"/>
      <c r="F2" s="314"/>
      <c r="G2" s="314"/>
      <c r="H2" s="314"/>
      <c r="I2" s="314"/>
      <c r="J2" s="314"/>
      <c r="K2" s="1"/>
    </row>
    <row r="3" spans="2:10" ht="22.5" customHeight="1">
      <c r="B3" s="312" t="s">
        <v>484</v>
      </c>
      <c r="C3" s="312"/>
      <c r="D3" s="126"/>
      <c r="E3" s="311" t="s">
        <v>52</v>
      </c>
      <c r="F3" s="311"/>
      <c r="G3" s="119"/>
      <c r="H3" s="119"/>
      <c r="I3" s="311" t="s">
        <v>49</v>
      </c>
      <c r="J3" s="311"/>
    </row>
    <row r="4" spans="2:11" ht="15.75">
      <c r="B4" s="319" t="s">
        <v>10</v>
      </c>
      <c r="C4" s="319" t="s">
        <v>296</v>
      </c>
      <c r="D4" s="319"/>
      <c r="E4" s="319" t="s">
        <v>297</v>
      </c>
      <c r="F4" s="319"/>
      <c r="G4" s="319" t="s">
        <v>298</v>
      </c>
      <c r="H4" s="319"/>
      <c r="I4" s="319" t="s">
        <v>240</v>
      </c>
      <c r="J4" s="319"/>
      <c r="K4" s="2"/>
    </row>
    <row r="5" spans="2:11" ht="16.5" thickBot="1">
      <c r="B5" s="320"/>
      <c r="C5" s="173" t="s">
        <v>23</v>
      </c>
      <c r="D5" s="173" t="s">
        <v>33</v>
      </c>
      <c r="E5" s="173" t="s">
        <v>23</v>
      </c>
      <c r="F5" s="173" t="s">
        <v>33</v>
      </c>
      <c r="G5" s="173" t="s">
        <v>23</v>
      </c>
      <c r="H5" s="173" t="s">
        <v>33</v>
      </c>
      <c r="I5" s="173" t="s">
        <v>23</v>
      </c>
      <c r="J5" s="173" t="s">
        <v>33</v>
      </c>
      <c r="K5" s="2"/>
    </row>
    <row r="6" spans="2:11" ht="21.75" customHeight="1" thickTop="1">
      <c r="B6" s="165" t="s">
        <v>408</v>
      </c>
      <c r="C6" s="13">
        <v>8640</v>
      </c>
      <c r="D6" s="13">
        <v>84000</v>
      </c>
      <c r="E6" s="13">
        <v>0</v>
      </c>
      <c r="F6" s="13">
        <v>0</v>
      </c>
      <c r="G6" s="13">
        <v>7482</v>
      </c>
      <c r="H6" s="13">
        <v>153480</v>
      </c>
      <c r="I6" s="13">
        <v>0</v>
      </c>
      <c r="J6" s="13">
        <v>0</v>
      </c>
      <c r="K6" s="3"/>
    </row>
    <row r="7" spans="2:11" ht="21.75" customHeight="1">
      <c r="B7" s="166" t="s">
        <v>34</v>
      </c>
      <c r="C7" s="12">
        <v>0</v>
      </c>
      <c r="D7" s="12">
        <v>0</v>
      </c>
      <c r="E7" s="12">
        <v>260</v>
      </c>
      <c r="F7" s="12">
        <v>1820</v>
      </c>
      <c r="G7" s="12">
        <v>0</v>
      </c>
      <c r="H7" s="12">
        <v>0</v>
      </c>
      <c r="I7" s="12">
        <v>0</v>
      </c>
      <c r="J7" s="12">
        <v>0</v>
      </c>
      <c r="K7" s="3"/>
    </row>
    <row r="8" spans="2:11" ht="21.75" customHeight="1">
      <c r="B8" s="165" t="s">
        <v>35</v>
      </c>
      <c r="C8" s="13">
        <v>0</v>
      </c>
      <c r="D8" s="13">
        <v>0</v>
      </c>
      <c r="E8" s="13">
        <v>1200</v>
      </c>
      <c r="F8" s="13">
        <v>36000</v>
      </c>
      <c r="G8" s="13">
        <v>4350</v>
      </c>
      <c r="H8" s="13">
        <v>64550</v>
      </c>
      <c r="I8" s="13">
        <v>0</v>
      </c>
      <c r="J8" s="13">
        <v>0</v>
      </c>
      <c r="K8" s="3"/>
    </row>
    <row r="9" spans="2:11" ht="21.75" customHeight="1">
      <c r="B9" s="166" t="s">
        <v>472</v>
      </c>
      <c r="C9" s="12">
        <v>0</v>
      </c>
      <c r="D9" s="12">
        <v>0</v>
      </c>
      <c r="E9" s="12">
        <v>0</v>
      </c>
      <c r="F9" s="12">
        <v>0</v>
      </c>
      <c r="G9" s="12">
        <v>342</v>
      </c>
      <c r="H9" s="12">
        <v>5043</v>
      </c>
      <c r="I9" s="12">
        <v>0</v>
      </c>
      <c r="J9" s="12">
        <v>0</v>
      </c>
      <c r="K9" s="3"/>
    </row>
    <row r="10" spans="2:11" ht="21.75" customHeight="1">
      <c r="B10" s="165" t="s">
        <v>36</v>
      </c>
      <c r="C10" s="13">
        <v>0</v>
      </c>
      <c r="D10" s="13">
        <v>0</v>
      </c>
      <c r="E10" s="13">
        <v>260</v>
      </c>
      <c r="F10" s="13">
        <v>2600</v>
      </c>
      <c r="G10" s="13">
        <v>40325</v>
      </c>
      <c r="H10" s="13">
        <v>614865</v>
      </c>
      <c r="I10" s="13">
        <v>0</v>
      </c>
      <c r="J10" s="13">
        <v>0</v>
      </c>
      <c r="K10" s="3"/>
    </row>
    <row r="11" spans="2:10" ht="21.75" customHeight="1">
      <c r="B11" s="166" t="s">
        <v>37</v>
      </c>
      <c r="C11" s="12">
        <v>0</v>
      </c>
      <c r="D11" s="12">
        <v>0</v>
      </c>
      <c r="E11" s="12">
        <v>0</v>
      </c>
      <c r="F11" s="12">
        <v>0</v>
      </c>
      <c r="G11" s="12">
        <v>2155</v>
      </c>
      <c r="H11" s="12">
        <v>30435</v>
      </c>
      <c r="I11" s="12">
        <v>0</v>
      </c>
      <c r="J11" s="12">
        <v>0</v>
      </c>
    </row>
    <row r="12" spans="2:11" ht="21.75" customHeight="1">
      <c r="B12" s="165" t="s">
        <v>38</v>
      </c>
      <c r="C12" s="13">
        <v>0</v>
      </c>
      <c r="D12" s="13">
        <v>0</v>
      </c>
      <c r="E12" s="13">
        <v>0</v>
      </c>
      <c r="F12" s="13">
        <v>0</v>
      </c>
      <c r="G12" s="13">
        <v>280</v>
      </c>
      <c r="H12" s="13">
        <v>4790</v>
      </c>
      <c r="I12" s="13">
        <v>500</v>
      </c>
      <c r="J12" s="13">
        <v>5000</v>
      </c>
      <c r="K12" s="3"/>
    </row>
    <row r="13" spans="2:11" ht="21.75" customHeight="1">
      <c r="B13" s="166" t="s">
        <v>39</v>
      </c>
      <c r="C13" s="12">
        <v>0</v>
      </c>
      <c r="D13" s="12">
        <v>0</v>
      </c>
      <c r="E13" s="12">
        <v>730</v>
      </c>
      <c r="F13" s="12">
        <v>5840</v>
      </c>
      <c r="G13" s="12">
        <v>5895</v>
      </c>
      <c r="H13" s="12">
        <v>79240</v>
      </c>
      <c r="I13" s="12">
        <v>0</v>
      </c>
      <c r="J13" s="12">
        <v>0</v>
      </c>
      <c r="K13" s="3"/>
    </row>
    <row r="14" spans="2:11" ht="23.25" customHeight="1">
      <c r="B14" s="167" t="s">
        <v>410</v>
      </c>
      <c r="C14" s="13">
        <v>0</v>
      </c>
      <c r="D14" s="13">
        <v>0</v>
      </c>
      <c r="E14" s="13">
        <v>0</v>
      </c>
      <c r="F14" s="13">
        <v>0</v>
      </c>
      <c r="G14" s="13">
        <v>150</v>
      </c>
      <c r="H14" s="13">
        <v>2250</v>
      </c>
      <c r="I14" s="13">
        <v>0</v>
      </c>
      <c r="J14" s="13">
        <v>0</v>
      </c>
      <c r="K14" s="3"/>
    </row>
    <row r="15" spans="2:11" ht="21.75" customHeight="1">
      <c r="B15" s="166" t="s">
        <v>473</v>
      </c>
      <c r="C15" s="12">
        <v>0</v>
      </c>
      <c r="D15" s="12">
        <v>0</v>
      </c>
      <c r="E15" s="12">
        <v>0</v>
      </c>
      <c r="F15" s="12">
        <v>0</v>
      </c>
      <c r="G15" s="12">
        <v>6800</v>
      </c>
      <c r="H15" s="12">
        <v>198300</v>
      </c>
      <c r="I15" s="12">
        <v>0</v>
      </c>
      <c r="J15" s="12">
        <v>0</v>
      </c>
      <c r="K15" s="3"/>
    </row>
    <row r="16" spans="2:11" ht="21.75" customHeight="1">
      <c r="B16" s="165" t="s">
        <v>474</v>
      </c>
      <c r="C16" s="13">
        <v>550</v>
      </c>
      <c r="D16" s="13">
        <v>5500</v>
      </c>
      <c r="E16" s="13">
        <v>300</v>
      </c>
      <c r="F16" s="13">
        <v>6000</v>
      </c>
      <c r="G16" s="13">
        <v>6670</v>
      </c>
      <c r="H16" s="13">
        <v>138040</v>
      </c>
      <c r="I16" s="13">
        <v>0</v>
      </c>
      <c r="J16" s="13">
        <v>0</v>
      </c>
      <c r="K16" s="3"/>
    </row>
    <row r="17" spans="2:11" ht="21.75" customHeight="1">
      <c r="B17" s="166" t="s">
        <v>40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3"/>
    </row>
    <row r="18" spans="2:11" ht="21.75" customHeight="1" thickBot="1">
      <c r="B18" s="167" t="s">
        <v>41</v>
      </c>
      <c r="C18" s="13">
        <v>0</v>
      </c>
      <c r="D18" s="13">
        <v>0</v>
      </c>
      <c r="E18" s="13">
        <v>0</v>
      </c>
      <c r="F18" s="13">
        <v>0</v>
      </c>
      <c r="G18" s="13">
        <v>17841</v>
      </c>
      <c r="H18" s="13">
        <v>204020</v>
      </c>
      <c r="I18" s="13">
        <v>0</v>
      </c>
      <c r="J18" s="13">
        <v>0</v>
      </c>
      <c r="K18" s="3"/>
    </row>
    <row r="19" spans="2:10" ht="21.75" customHeight="1" thickBot="1">
      <c r="B19" s="269" t="s">
        <v>3</v>
      </c>
      <c r="C19" s="18">
        <f aca="true" t="shared" si="0" ref="C19:J19">SUM(C6:C18)</f>
        <v>9190</v>
      </c>
      <c r="D19" s="18">
        <f t="shared" si="0"/>
        <v>89500</v>
      </c>
      <c r="E19" s="18">
        <f t="shared" si="0"/>
        <v>2750</v>
      </c>
      <c r="F19" s="18">
        <f t="shared" si="0"/>
        <v>52260</v>
      </c>
      <c r="G19" s="18">
        <f t="shared" si="0"/>
        <v>92290</v>
      </c>
      <c r="H19" s="18">
        <f t="shared" si="0"/>
        <v>1495013</v>
      </c>
      <c r="I19" s="18">
        <f t="shared" si="0"/>
        <v>500</v>
      </c>
      <c r="J19" s="18">
        <f t="shared" si="0"/>
        <v>5000</v>
      </c>
    </row>
    <row r="20" spans="2:8" ht="15.75" thickTop="1">
      <c r="B20" s="327"/>
      <c r="C20" s="327"/>
      <c r="D20" s="327"/>
      <c r="E20" s="327"/>
      <c r="F20" s="327"/>
      <c r="G20" s="327"/>
      <c r="H20" s="327"/>
    </row>
    <row r="26" spans="2:10" ht="20.25" customHeight="1">
      <c r="B26" s="314" t="s">
        <v>392</v>
      </c>
      <c r="C26" s="314"/>
      <c r="D26" s="314"/>
      <c r="E26" s="314"/>
      <c r="F26" s="314"/>
      <c r="G26" s="314"/>
      <c r="H26" s="314"/>
      <c r="I26" s="314"/>
      <c r="J26" s="314"/>
    </row>
    <row r="27" spans="2:10" ht="15.75" customHeight="1">
      <c r="B27" s="311" t="s">
        <v>484</v>
      </c>
      <c r="C27" s="311"/>
      <c r="D27" s="119"/>
      <c r="E27" s="311" t="s">
        <v>52</v>
      </c>
      <c r="F27" s="311"/>
      <c r="G27" s="311"/>
      <c r="H27" s="119"/>
      <c r="I27" s="311" t="s">
        <v>53</v>
      </c>
      <c r="J27" s="311"/>
    </row>
    <row r="28" spans="2:10" ht="15.75">
      <c r="B28" s="319" t="s">
        <v>10</v>
      </c>
      <c r="C28" s="319" t="s">
        <v>299</v>
      </c>
      <c r="D28" s="319"/>
      <c r="E28" s="319" t="s">
        <v>300</v>
      </c>
      <c r="F28" s="319"/>
      <c r="G28" s="319" t="s">
        <v>301</v>
      </c>
      <c r="H28" s="319"/>
      <c r="I28" s="319" t="s">
        <v>302</v>
      </c>
      <c r="J28" s="319"/>
    </row>
    <row r="29" spans="2:10" ht="16.5" thickBot="1">
      <c r="B29" s="320"/>
      <c r="C29" s="173" t="s">
        <v>23</v>
      </c>
      <c r="D29" s="173" t="s">
        <v>33</v>
      </c>
      <c r="E29" s="173" t="s">
        <v>23</v>
      </c>
      <c r="F29" s="173" t="s">
        <v>33</v>
      </c>
      <c r="G29" s="173" t="s">
        <v>23</v>
      </c>
      <c r="H29" s="173" t="s">
        <v>33</v>
      </c>
      <c r="I29" s="173" t="s">
        <v>23</v>
      </c>
      <c r="J29" s="173" t="s">
        <v>33</v>
      </c>
    </row>
    <row r="30" spans="2:10" ht="21.75" customHeight="1" thickTop="1">
      <c r="B30" s="165" t="s">
        <v>408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4748</v>
      </c>
      <c r="J30" s="13">
        <v>109090</v>
      </c>
    </row>
    <row r="31" spans="2:10" ht="21.75" customHeight="1">
      <c r="B31" s="166" t="s">
        <v>34</v>
      </c>
      <c r="C31" s="12">
        <v>0</v>
      </c>
      <c r="D31" s="12">
        <v>0</v>
      </c>
      <c r="E31" s="12">
        <v>466</v>
      </c>
      <c r="F31" s="12">
        <v>6990</v>
      </c>
      <c r="G31" s="12">
        <v>0</v>
      </c>
      <c r="H31" s="12">
        <v>0</v>
      </c>
      <c r="I31" s="12">
        <v>0</v>
      </c>
      <c r="J31" s="12">
        <v>0</v>
      </c>
    </row>
    <row r="32" spans="2:10" ht="21.75" customHeight="1">
      <c r="B32" s="165" t="s">
        <v>35</v>
      </c>
      <c r="C32" s="13">
        <v>6750</v>
      </c>
      <c r="D32" s="13">
        <v>382500</v>
      </c>
      <c r="E32" s="13">
        <v>950</v>
      </c>
      <c r="F32" s="13">
        <v>36250</v>
      </c>
      <c r="G32" s="13">
        <v>0</v>
      </c>
      <c r="H32" s="13">
        <v>0</v>
      </c>
      <c r="I32" s="13">
        <v>4387</v>
      </c>
      <c r="J32" s="13">
        <v>69920</v>
      </c>
    </row>
    <row r="33" spans="2:10" ht="21.75" customHeight="1">
      <c r="B33" s="166" t="s">
        <v>472</v>
      </c>
      <c r="C33" s="12">
        <v>0</v>
      </c>
      <c r="D33" s="12">
        <v>0</v>
      </c>
      <c r="E33" s="12">
        <v>0</v>
      </c>
      <c r="F33" s="12">
        <v>0</v>
      </c>
      <c r="G33" s="12">
        <v>30</v>
      </c>
      <c r="H33" s="12">
        <v>450</v>
      </c>
      <c r="I33" s="12">
        <v>434</v>
      </c>
      <c r="J33" s="12">
        <v>5642</v>
      </c>
    </row>
    <row r="34" spans="2:10" ht="21.75" customHeight="1">
      <c r="B34" s="165" t="s">
        <v>36</v>
      </c>
      <c r="C34" s="13">
        <v>28006</v>
      </c>
      <c r="D34" s="13">
        <v>1117885</v>
      </c>
      <c r="E34" s="13">
        <v>1210</v>
      </c>
      <c r="F34" s="13">
        <v>23380</v>
      </c>
      <c r="G34" s="13">
        <v>0</v>
      </c>
      <c r="H34" s="13">
        <v>0</v>
      </c>
      <c r="I34" s="13">
        <v>18336</v>
      </c>
      <c r="J34" s="13">
        <v>209692</v>
      </c>
    </row>
    <row r="35" spans="2:10" ht="21.75" customHeight="1">
      <c r="B35" s="166" t="s">
        <v>37</v>
      </c>
      <c r="C35" s="12">
        <v>1229</v>
      </c>
      <c r="D35" s="12">
        <v>39525</v>
      </c>
      <c r="E35" s="12">
        <v>2318</v>
      </c>
      <c r="F35" s="12">
        <v>50910</v>
      </c>
      <c r="G35" s="12">
        <v>340</v>
      </c>
      <c r="H35" s="12">
        <v>3400</v>
      </c>
      <c r="I35" s="12">
        <v>5461</v>
      </c>
      <c r="J35" s="12">
        <v>72239</v>
      </c>
    </row>
    <row r="36" spans="2:10" ht="21.75" customHeight="1">
      <c r="B36" s="165" t="s">
        <v>38</v>
      </c>
      <c r="C36" s="13">
        <v>250</v>
      </c>
      <c r="D36" s="13">
        <v>12500</v>
      </c>
      <c r="E36" s="13">
        <v>550</v>
      </c>
      <c r="F36" s="13">
        <v>19250</v>
      </c>
      <c r="G36" s="13">
        <v>0</v>
      </c>
      <c r="H36" s="13">
        <v>0</v>
      </c>
      <c r="I36" s="13">
        <v>1265</v>
      </c>
      <c r="J36" s="13">
        <v>14425</v>
      </c>
    </row>
    <row r="37" spans="2:10" ht="21.75" customHeight="1">
      <c r="B37" s="166" t="s">
        <v>39</v>
      </c>
      <c r="C37" s="12">
        <v>0</v>
      </c>
      <c r="D37" s="12">
        <v>0</v>
      </c>
      <c r="E37" s="12">
        <v>15</v>
      </c>
      <c r="F37" s="12">
        <v>225</v>
      </c>
      <c r="G37" s="12">
        <v>0</v>
      </c>
      <c r="H37" s="12">
        <v>0</v>
      </c>
      <c r="I37" s="12">
        <v>2412</v>
      </c>
      <c r="J37" s="12">
        <v>16190</v>
      </c>
    </row>
    <row r="38" spans="2:10" ht="21.75" customHeight="1">
      <c r="B38" s="165" t="s">
        <v>410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</row>
    <row r="39" spans="2:10" ht="21.75" customHeight="1">
      <c r="B39" s="241" t="s">
        <v>473</v>
      </c>
      <c r="C39" s="12">
        <v>0</v>
      </c>
      <c r="D39" s="12">
        <v>0</v>
      </c>
      <c r="E39" s="12">
        <v>6682</v>
      </c>
      <c r="F39" s="12">
        <v>168946</v>
      </c>
      <c r="G39" s="12">
        <v>0</v>
      </c>
      <c r="H39" s="12">
        <v>0</v>
      </c>
      <c r="I39" s="12">
        <v>5257</v>
      </c>
      <c r="J39" s="12">
        <v>150705</v>
      </c>
    </row>
    <row r="40" spans="2:10" ht="21.75" customHeight="1">
      <c r="B40" s="165" t="s">
        <v>474</v>
      </c>
      <c r="C40" s="13">
        <v>212</v>
      </c>
      <c r="D40" s="13">
        <v>8080</v>
      </c>
      <c r="E40" s="13">
        <v>300</v>
      </c>
      <c r="F40" s="13">
        <v>9000</v>
      </c>
      <c r="G40" s="13">
        <v>0</v>
      </c>
      <c r="H40" s="13">
        <v>0</v>
      </c>
      <c r="I40" s="13">
        <v>1674</v>
      </c>
      <c r="J40" s="13">
        <v>32240</v>
      </c>
    </row>
    <row r="41" spans="2:10" ht="21.75" customHeight="1">
      <c r="B41" s="166" t="s">
        <v>40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</row>
    <row r="42" spans="2:10" ht="21.75" customHeight="1" thickBot="1">
      <c r="B42" s="167" t="s">
        <v>41</v>
      </c>
      <c r="C42" s="13">
        <v>4690</v>
      </c>
      <c r="D42" s="13">
        <v>140851</v>
      </c>
      <c r="E42" s="13">
        <v>14898</v>
      </c>
      <c r="F42" s="13">
        <v>365152</v>
      </c>
      <c r="G42" s="13">
        <v>430</v>
      </c>
      <c r="H42" s="13">
        <v>6020</v>
      </c>
      <c r="I42" s="13">
        <v>21856</v>
      </c>
      <c r="J42" s="13">
        <v>169198</v>
      </c>
    </row>
    <row r="43" spans="2:10" ht="21.75" customHeight="1" thickBot="1">
      <c r="B43" s="175" t="s">
        <v>3</v>
      </c>
      <c r="C43" s="18">
        <f aca="true" t="shared" si="1" ref="C43:J43">SUM(C30:C42)</f>
        <v>41137</v>
      </c>
      <c r="D43" s="18">
        <f t="shared" si="1"/>
        <v>1701341</v>
      </c>
      <c r="E43" s="18">
        <f t="shared" si="1"/>
        <v>27389</v>
      </c>
      <c r="F43" s="18">
        <f t="shared" si="1"/>
        <v>680103</v>
      </c>
      <c r="G43" s="18">
        <f t="shared" si="1"/>
        <v>800</v>
      </c>
      <c r="H43" s="18">
        <f t="shared" si="1"/>
        <v>9870</v>
      </c>
      <c r="I43" s="18">
        <f t="shared" si="1"/>
        <v>65830</v>
      </c>
      <c r="J43" s="18">
        <f t="shared" si="1"/>
        <v>849341</v>
      </c>
    </row>
    <row r="44" spans="2:10" ht="15.75" thickTop="1">
      <c r="B44" s="327"/>
      <c r="C44" s="327"/>
      <c r="D44" s="327"/>
      <c r="E44" s="327"/>
      <c r="F44" s="327"/>
      <c r="G44" s="327"/>
      <c r="H44" s="327"/>
      <c r="I44" s="10"/>
      <c r="J44" s="10"/>
    </row>
    <row r="49" spans="2:11" ht="18" customHeight="1">
      <c r="B49" s="314" t="s">
        <v>392</v>
      </c>
      <c r="C49" s="314"/>
      <c r="D49" s="314"/>
      <c r="E49" s="314"/>
      <c r="F49" s="314"/>
      <c r="G49" s="314"/>
      <c r="H49" s="314"/>
      <c r="I49" s="314"/>
      <c r="J49" s="314"/>
      <c r="K49" s="314"/>
    </row>
    <row r="50" spans="2:11" ht="15.75" customHeight="1">
      <c r="B50" s="312" t="s">
        <v>484</v>
      </c>
      <c r="C50" s="312"/>
      <c r="D50" s="119"/>
      <c r="E50" s="313" t="s">
        <v>160</v>
      </c>
      <c r="F50" s="313"/>
      <c r="G50" s="313"/>
      <c r="H50" s="119"/>
      <c r="I50" s="313" t="s">
        <v>53</v>
      </c>
      <c r="J50" s="313"/>
      <c r="K50" s="313"/>
    </row>
    <row r="51" spans="2:11" ht="15.75">
      <c r="B51" s="319" t="s">
        <v>10</v>
      </c>
      <c r="C51" s="319" t="s">
        <v>303</v>
      </c>
      <c r="D51" s="319"/>
      <c r="E51" s="319" t="s">
        <v>241</v>
      </c>
      <c r="F51" s="319"/>
      <c r="G51" s="319" t="s">
        <v>304</v>
      </c>
      <c r="H51" s="319"/>
      <c r="I51" s="95" t="s">
        <v>193</v>
      </c>
      <c r="J51" s="319" t="s">
        <v>305</v>
      </c>
      <c r="K51" s="319"/>
    </row>
    <row r="52" spans="2:11" ht="16.5" thickBot="1">
      <c r="B52" s="320"/>
      <c r="C52" s="173" t="s">
        <v>23</v>
      </c>
      <c r="D52" s="173" t="s">
        <v>33</v>
      </c>
      <c r="E52" s="173" t="s">
        <v>23</v>
      </c>
      <c r="F52" s="173" t="s">
        <v>33</v>
      </c>
      <c r="G52" s="173" t="s">
        <v>23</v>
      </c>
      <c r="H52" s="173" t="s">
        <v>33</v>
      </c>
      <c r="I52" s="173" t="s">
        <v>33</v>
      </c>
      <c r="J52" s="173" t="s">
        <v>23</v>
      </c>
      <c r="K52" s="173" t="s">
        <v>33</v>
      </c>
    </row>
    <row r="53" spans="2:11" ht="21.75" customHeight="1" thickTop="1">
      <c r="B53" s="165" t="s">
        <v>408</v>
      </c>
      <c r="C53" s="13">
        <v>3080</v>
      </c>
      <c r="D53" s="13">
        <v>39980</v>
      </c>
      <c r="E53" s="13">
        <v>0</v>
      </c>
      <c r="F53" s="13">
        <v>0</v>
      </c>
      <c r="G53" s="13">
        <v>0</v>
      </c>
      <c r="H53" s="13">
        <v>0</v>
      </c>
      <c r="I53" s="13">
        <v>44400</v>
      </c>
      <c r="J53" s="13">
        <f aca="true" t="shared" si="2" ref="J53:J65">C6+E6+G6+I6+C30+E30+G30+I30+C53+E53+G53</f>
        <v>23950</v>
      </c>
      <c r="K53" s="13">
        <f aca="true" t="shared" si="3" ref="K53:K65">D6+F6+H6+J6+D30+F30+H30+J30+D53+F53+H53+I53</f>
        <v>430950</v>
      </c>
    </row>
    <row r="54" spans="2:11" ht="21.75" customHeight="1">
      <c r="B54" s="166" t="s">
        <v>34</v>
      </c>
      <c r="C54" s="12">
        <v>650</v>
      </c>
      <c r="D54" s="12">
        <v>3250</v>
      </c>
      <c r="E54" s="12">
        <v>10458</v>
      </c>
      <c r="F54" s="12">
        <v>111370</v>
      </c>
      <c r="G54" s="12">
        <v>11555</v>
      </c>
      <c r="H54" s="12">
        <v>179460</v>
      </c>
      <c r="I54" s="12">
        <v>0</v>
      </c>
      <c r="J54" s="12">
        <f t="shared" si="2"/>
        <v>23389</v>
      </c>
      <c r="K54" s="12">
        <f t="shared" si="3"/>
        <v>302890</v>
      </c>
    </row>
    <row r="55" spans="2:11" ht="21.75" customHeight="1">
      <c r="B55" s="165" t="s">
        <v>35</v>
      </c>
      <c r="C55" s="13">
        <v>6900</v>
      </c>
      <c r="D55" s="13">
        <v>35450</v>
      </c>
      <c r="E55" s="13">
        <v>2000</v>
      </c>
      <c r="F55" s="13">
        <v>30000</v>
      </c>
      <c r="G55" s="13">
        <v>0</v>
      </c>
      <c r="H55" s="13">
        <v>0</v>
      </c>
      <c r="I55" s="13">
        <v>0</v>
      </c>
      <c r="J55" s="13">
        <f t="shared" si="2"/>
        <v>26537</v>
      </c>
      <c r="K55" s="13">
        <f t="shared" si="3"/>
        <v>654670</v>
      </c>
    </row>
    <row r="56" spans="2:11" ht="21.75" customHeight="1">
      <c r="B56" s="166" t="s">
        <v>472</v>
      </c>
      <c r="C56" s="12">
        <v>566</v>
      </c>
      <c r="D56" s="12">
        <v>11320</v>
      </c>
      <c r="E56" s="12">
        <v>40060</v>
      </c>
      <c r="F56" s="12">
        <v>347315</v>
      </c>
      <c r="G56" s="12">
        <v>43722</v>
      </c>
      <c r="H56" s="12">
        <v>361626</v>
      </c>
      <c r="I56" s="12">
        <v>0</v>
      </c>
      <c r="J56" s="12">
        <f t="shared" si="2"/>
        <v>85154</v>
      </c>
      <c r="K56" s="12">
        <f t="shared" si="3"/>
        <v>731396</v>
      </c>
    </row>
    <row r="57" spans="2:11" ht="21.75" customHeight="1">
      <c r="B57" s="165" t="s">
        <v>36</v>
      </c>
      <c r="C57" s="13">
        <v>35821</v>
      </c>
      <c r="D57" s="13">
        <v>218016</v>
      </c>
      <c r="E57" s="13">
        <v>178600</v>
      </c>
      <c r="F57" s="13">
        <v>1417000</v>
      </c>
      <c r="G57" s="13">
        <v>26990</v>
      </c>
      <c r="H57" s="13">
        <v>471430</v>
      </c>
      <c r="I57" s="13">
        <v>310850</v>
      </c>
      <c r="J57" s="13">
        <f t="shared" si="2"/>
        <v>329548</v>
      </c>
      <c r="K57" s="13">
        <f t="shared" si="3"/>
        <v>4385718</v>
      </c>
    </row>
    <row r="58" spans="2:11" ht="21.75" customHeight="1">
      <c r="B58" s="166" t="s">
        <v>37</v>
      </c>
      <c r="C58" s="12">
        <v>2970</v>
      </c>
      <c r="D58" s="12">
        <v>32960</v>
      </c>
      <c r="E58" s="12">
        <v>4415</v>
      </c>
      <c r="F58" s="12">
        <v>51460</v>
      </c>
      <c r="G58" s="12">
        <v>5128</v>
      </c>
      <c r="H58" s="12">
        <v>70948</v>
      </c>
      <c r="I58" s="12">
        <v>56115</v>
      </c>
      <c r="J58" s="12">
        <f t="shared" si="2"/>
        <v>24016</v>
      </c>
      <c r="K58" s="12">
        <f t="shared" si="3"/>
        <v>407992</v>
      </c>
    </row>
    <row r="59" spans="2:11" ht="21.75" customHeight="1">
      <c r="B59" s="165" t="s">
        <v>38</v>
      </c>
      <c r="C59" s="13">
        <v>8671</v>
      </c>
      <c r="D59" s="13">
        <v>42580</v>
      </c>
      <c r="E59" s="13">
        <v>68770</v>
      </c>
      <c r="F59" s="13">
        <v>850500</v>
      </c>
      <c r="G59" s="13">
        <v>34470</v>
      </c>
      <c r="H59" s="13">
        <v>535520</v>
      </c>
      <c r="I59" s="13">
        <v>0</v>
      </c>
      <c r="J59" s="13">
        <f t="shared" si="2"/>
        <v>114756</v>
      </c>
      <c r="K59" s="13">
        <f t="shared" si="3"/>
        <v>1484565</v>
      </c>
    </row>
    <row r="60" spans="2:11" ht="21.75" customHeight="1">
      <c r="B60" s="166" t="s">
        <v>39</v>
      </c>
      <c r="C60" s="12">
        <v>37035</v>
      </c>
      <c r="D60" s="12">
        <v>156825</v>
      </c>
      <c r="E60" s="12">
        <v>137408</v>
      </c>
      <c r="F60" s="12">
        <v>1221346</v>
      </c>
      <c r="G60" s="12">
        <v>46876</v>
      </c>
      <c r="H60" s="12">
        <v>663636</v>
      </c>
      <c r="I60" s="12">
        <v>17500</v>
      </c>
      <c r="J60" s="12">
        <f t="shared" si="2"/>
        <v>230371</v>
      </c>
      <c r="K60" s="12">
        <f t="shared" si="3"/>
        <v>2160802</v>
      </c>
    </row>
    <row r="61" spans="2:11" ht="21" customHeight="1">
      <c r="B61" s="165" t="s">
        <v>410</v>
      </c>
      <c r="C61" s="13">
        <v>800</v>
      </c>
      <c r="D61" s="13">
        <v>16000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f t="shared" si="2"/>
        <v>950</v>
      </c>
      <c r="K61" s="13">
        <f t="shared" si="3"/>
        <v>18250</v>
      </c>
    </row>
    <row r="62" spans="2:11" ht="21.75" customHeight="1">
      <c r="B62" s="241" t="s">
        <v>473</v>
      </c>
      <c r="C62" s="12">
        <v>4352</v>
      </c>
      <c r="D62" s="12">
        <v>65744</v>
      </c>
      <c r="E62" s="12">
        <v>9000</v>
      </c>
      <c r="F62" s="12">
        <v>141000</v>
      </c>
      <c r="G62" s="12">
        <v>3600</v>
      </c>
      <c r="H62" s="12">
        <v>32400</v>
      </c>
      <c r="I62" s="12">
        <v>0</v>
      </c>
      <c r="J62" s="12">
        <f t="shared" si="2"/>
        <v>35691</v>
      </c>
      <c r="K62" s="12">
        <f t="shared" si="3"/>
        <v>757095</v>
      </c>
    </row>
    <row r="63" spans="2:11" ht="21.75" customHeight="1">
      <c r="B63" s="165" t="s">
        <v>474</v>
      </c>
      <c r="C63" s="13">
        <v>10770</v>
      </c>
      <c r="D63" s="13">
        <v>43540</v>
      </c>
      <c r="E63" s="13">
        <v>170</v>
      </c>
      <c r="F63" s="13">
        <v>5500</v>
      </c>
      <c r="G63" s="13">
        <v>0</v>
      </c>
      <c r="H63" s="13">
        <v>0</v>
      </c>
      <c r="I63" s="13">
        <v>0</v>
      </c>
      <c r="J63" s="13">
        <f t="shared" si="2"/>
        <v>20646</v>
      </c>
      <c r="K63" s="13">
        <f t="shared" si="3"/>
        <v>247900</v>
      </c>
    </row>
    <row r="64" spans="2:11" ht="21.75" customHeight="1">
      <c r="B64" s="166" t="s">
        <v>40</v>
      </c>
      <c r="C64" s="12">
        <v>0</v>
      </c>
      <c r="D64" s="12">
        <v>0</v>
      </c>
      <c r="E64" s="12">
        <v>14860</v>
      </c>
      <c r="F64" s="12">
        <v>338500</v>
      </c>
      <c r="G64" s="12">
        <v>4700</v>
      </c>
      <c r="H64" s="12">
        <v>117500</v>
      </c>
      <c r="I64" s="12">
        <v>10000</v>
      </c>
      <c r="J64" s="12">
        <f t="shared" si="2"/>
        <v>19560</v>
      </c>
      <c r="K64" s="12">
        <f t="shared" si="3"/>
        <v>466000</v>
      </c>
    </row>
    <row r="65" spans="2:11" ht="21.75" customHeight="1" thickBot="1">
      <c r="B65" s="165" t="s">
        <v>41</v>
      </c>
      <c r="C65" s="13">
        <v>67498</v>
      </c>
      <c r="D65" s="13">
        <v>939461</v>
      </c>
      <c r="E65" s="13">
        <v>3030</v>
      </c>
      <c r="F65" s="13">
        <v>87780</v>
      </c>
      <c r="G65" s="13">
        <v>4866</v>
      </c>
      <c r="H65" s="13">
        <v>66162</v>
      </c>
      <c r="I65" s="13">
        <v>6500</v>
      </c>
      <c r="J65" s="13">
        <f t="shared" si="2"/>
        <v>135109</v>
      </c>
      <c r="K65" s="13">
        <f t="shared" si="3"/>
        <v>1985144</v>
      </c>
    </row>
    <row r="66" spans="2:11" ht="21.75" customHeight="1" thickBot="1">
      <c r="B66" s="175" t="s">
        <v>3</v>
      </c>
      <c r="C66" s="18">
        <f aca="true" t="shared" si="4" ref="C66:K66">SUM(C53:C65)</f>
        <v>179113</v>
      </c>
      <c r="D66" s="18">
        <f t="shared" si="4"/>
        <v>1605126</v>
      </c>
      <c r="E66" s="18">
        <f t="shared" si="4"/>
        <v>468771</v>
      </c>
      <c r="F66" s="18">
        <f t="shared" si="4"/>
        <v>4601771</v>
      </c>
      <c r="G66" s="18">
        <f t="shared" si="4"/>
        <v>181907</v>
      </c>
      <c r="H66" s="18">
        <f t="shared" si="4"/>
        <v>2498682</v>
      </c>
      <c r="I66" s="18">
        <f t="shared" si="4"/>
        <v>445365</v>
      </c>
      <c r="J66" s="18">
        <f t="shared" si="4"/>
        <v>1069677</v>
      </c>
      <c r="K66" s="18">
        <f t="shared" si="4"/>
        <v>14033372</v>
      </c>
    </row>
    <row r="67" spans="2:10" ht="15.75" thickTop="1">
      <c r="B67" s="327"/>
      <c r="C67" s="327"/>
      <c r="D67" s="327"/>
      <c r="E67" s="327"/>
      <c r="F67" s="327"/>
      <c r="G67" s="327"/>
      <c r="H67" s="327"/>
      <c r="I67" s="10"/>
      <c r="J67" s="10"/>
    </row>
  </sheetData>
  <sheetProtection/>
  <mergeCells count="30">
    <mergeCell ref="B67:H67"/>
    <mergeCell ref="B49:K49"/>
    <mergeCell ref="I50:K50"/>
    <mergeCell ref="B50:C50"/>
    <mergeCell ref="E50:G50"/>
    <mergeCell ref="B51:B52"/>
    <mergeCell ref="C51:D51"/>
    <mergeCell ref="E51:F51"/>
    <mergeCell ref="G51:H51"/>
    <mergeCell ref="J51:K51"/>
    <mergeCell ref="B20:H20"/>
    <mergeCell ref="B44:H44"/>
    <mergeCell ref="B26:J26"/>
    <mergeCell ref="B27:C27"/>
    <mergeCell ref="E27:G27"/>
    <mergeCell ref="B28:B29"/>
    <mergeCell ref="C28:D28"/>
    <mergeCell ref="E28:F28"/>
    <mergeCell ref="G28:H28"/>
    <mergeCell ref="I27:J27"/>
    <mergeCell ref="I28:J28"/>
    <mergeCell ref="B2:J2"/>
    <mergeCell ref="B3:C3"/>
    <mergeCell ref="I3:J3"/>
    <mergeCell ref="I4:J4"/>
    <mergeCell ref="B4:B5"/>
    <mergeCell ref="E3:F3"/>
    <mergeCell ref="C4:D4"/>
    <mergeCell ref="E4:F4"/>
    <mergeCell ref="G4:H4"/>
  </mergeCells>
  <printOptions/>
  <pageMargins left="1" right="1" top="1" bottom="1" header="0.5" footer="0.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O20"/>
  <sheetViews>
    <sheetView rightToLeft="1" zoomScalePageLayoutView="0" workbookViewId="0" topLeftCell="A1">
      <selection activeCell="B3" sqref="B3:C3"/>
    </sheetView>
  </sheetViews>
  <sheetFormatPr defaultColWidth="9.140625" defaultRowHeight="15"/>
  <cols>
    <col min="1" max="1" width="5.57421875" style="0" customWidth="1"/>
    <col min="2" max="2" width="10.8515625" style="0" customWidth="1"/>
    <col min="3" max="3" width="9.8515625" style="0" customWidth="1"/>
    <col min="4" max="4" width="10.7109375" style="0" customWidth="1"/>
    <col min="5" max="5" width="9.8515625" style="0" customWidth="1"/>
    <col min="6" max="6" width="10.7109375" style="0" customWidth="1"/>
    <col min="7" max="7" width="10.00390625" style="0" customWidth="1"/>
    <col min="8" max="8" width="4.140625" style="0" hidden="1" customWidth="1"/>
    <col min="9" max="9" width="10.7109375" style="0" customWidth="1"/>
    <col min="10" max="11" width="11.57421875" style="0" customWidth="1"/>
    <col min="12" max="12" width="13.140625" style="0" customWidth="1"/>
  </cols>
  <sheetData>
    <row r="2" spans="2:12" ht="31.5" customHeight="1">
      <c r="B2" s="314" t="s">
        <v>392</v>
      </c>
      <c r="C2" s="314"/>
      <c r="D2" s="314"/>
      <c r="E2" s="314"/>
      <c r="F2" s="314"/>
      <c r="G2" s="314"/>
      <c r="H2" s="314"/>
      <c r="I2" s="314"/>
      <c r="J2" s="314"/>
      <c r="K2" s="314"/>
      <c r="L2" s="314"/>
    </row>
    <row r="3" spans="2:12" ht="25.5" customHeight="1">
      <c r="B3" s="312" t="s">
        <v>484</v>
      </c>
      <c r="C3" s="312"/>
      <c r="D3" s="103"/>
      <c r="E3" s="311" t="s">
        <v>54</v>
      </c>
      <c r="F3" s="311"/>
      <c r="G3" s="311"/>
      <c r="H3" s="103"/>
      <c r="I3" s="119"/>
      <c r="J3" s="119"/>
      <c r="K3" s="313" t="s">
        <v>55</v>
      </c>
      <c r="L3" s="313"/>
    </row>
    <row r="4" spans="2:12" ht="15.75" customHeight="1">
      <c r="B4" s="323" t="s">
        <v>56</v>
      </c>
      <c r="C4" s="319" t="s">
        <v>306</v>
      </c>
      <c r="D4" s="319"/>
      <c r="E4" s="319" t="s">
        <v>242</v>
      </c>
      <c r="F4" s="319"/>
      <c r="G4" s="319" t="s">
        <v>243</v>
      </c>
      <c r="H4" s="319"/>
      <c r="I4" s="319"/>
      <c r="J4" s="124" t="s">
        <v>307</v>
      </c>
      <c r="K4" s="319" t="s">
        <v>244</v>
      </c>
      <c r="L4" s="319"/>
    </row>
    <row r="5" spans="2:12" ht="32.25" thickBot="1">
      <c r="B5" s="324"/>
      <c r="C5" s="176" t="s">
        <v>23</v>
      </c>
      <c r="D5" s="176" t="s">
        <v>33</v>
      </c>
      <c r="E5" s="176" t="s">
        <v>23</v>
      </c>
      <c r="F5" s="176" t="s">
        <v>33</v>
      </c>
      <c r="G5" s="176" t="s">
        <v>23</v>
      </c>
      <c r="H5" s="146" t="s">
        <v>33</v>
      </c>
      <c r="I5" s="176" t="s">
        <v>33</v>
      </c>
      <c r="J5" s="176" t="s">
        <v>33</v>
      </c>
      <c r="K5" s="176" t="s">
        <v>23</v>
      </c>
      <c r="L5" s="176" t="s">
        <v>33</v>
      </c>
    </row>
    <row r="6" spans="2:12" ht="21.75" customHeight="1" thickTop="1">
      <c r="B6" s="165" t="s">
        <v>408</v>
      </c>
      <c r="C6" s="13">
        <v>597</v>
      </c>
      <c r="D6" s="13">
        <v>40490</v>
      </c>
      <c r="E6" s="13">
        <v>1970</v>
      </c>
      <c r="F6" s="13">
        <v>71850</v>
      </c>
      <c r="G6" s="13">
        <v>16</v>
      </c>
      <c r="H6" s="13"/>
      <c r="I6" s="13">
        <v>800</v>
      </c>
      <c r="J6" s="13">
        <v>37500</v>
      </c>
      <c r="K6" s="13">
        <f>C6+E6+G6</f>
        <v>2583</v>
      </c>
      <c r="L6" s="13">
        <f>D6+F6+I6+J6</f>
        <v>150640</v>
      </c>
    </row>
    <row r="7" spans="2:12" ht="21.75" customHeight="1">
      <c r="B7" s="166" t="s">
        <v>34</v>
      </c>
      <c r="C7" s="12">
        <v>0</v>
      </c>
      <c r="D7" s="12">
        <v>0</v>
      </c>
      <c r="E7" s="12">
        <v>0</v>
      </c>
      <c r="F7" s="12">
        <v>0</v>
      </c>
      <c r="G7" s="12">
        <v>37</v>
      </c>
      <c r="H7" s="12"/>
      <c r="I7" s="12">
        <v>1850</v>
      </c>
      <c r="J7" s="12">
        <v>0</v>
      </c>
      <c r="K7" s="12">
        <f aca="true" t="shared" si="0" ref="K7:K18">C7+E7+G7</f>
        <v>37</v>
      </c>
      <c r="L7" s="12">
        <f aca="true" t="shared" si="1" ref="L7:L18">D7+F7+I7+J7</f>
        <v>1850</v>
      </c>
    </row>
    <row r="8" spans="2:15" ht="21.75" customHeight="1">
      <c r="B8" s="165" t="s">
        <v>35</v>
      </c>
      <c r="C8" s="13">
        <v>777</v>
      </c>
      <c r="D8" s="13">
        <v>63670</v>
      </c>
      <c r="E8" s="13">
        <v>0</v>
      </c>
      <c r="F8" s="13">
        <v>0</v>
      </c>
      <c r="G8" s="13">
        <v>1060</v>
      </c>
      <c r="H8" s="13"/>
      <c r="I8" s="13">
        <v>76000</v>
      </c>
      <c r="J8" s="13">
        <v>0</v>
      </c>
      <c r="K8" s="13">
        <f t="shared" si="0"/>
        <v>1837</v>
      </c>
      <c r="L8" s="13">
        <f t="shared" si="1"/>
        <v>139670</v>
      </c>
      <c r="O8" s="42"/>
    </row>
    <row r="9" spans="2:15" ht="21.75" customHeight="1">
      <c r="B9" s="166" t="s">
        <v>472</v>
      </c>
      <c r="C9" s="12">
        <v>45</v>
      </c>
      <c r="D9" s="12">
        <v>2903</v>
      </c>
      <c r="E9" s="12">
        <v>16</v>
      </c>
      <c r="F9" s="12">
        <v>1120</v>
      </c>
      <c r="G9" s="12">
        <v>0</v>
      </c>
      <c r="H9" s="12"/>
      <c r="I9" s="12">
        <v>0</v>
      </c>
      <c r="J9" s="12">
        <v>2950</v>
      </c>
      <c r="K9" s="12">
        <f t="shared" si="0"/>
        <v>61</v>
      </c>
      <c r="L9" s="12">
        <f t="shared" si="1"/>
        <v>6973</v>
      </c>
      <c r="O9" s="42"/>
    </row>
    <row r="10" spans="2:15" ht="21.75" customHeight="1">
      <c r="B10" s="165" t="s">
        <v>36</v>
      </c>
      <c r="C10" s="13">
        <v>4239</v>
      </c>
      <c r="D10" s="13">
        <v>305495</v>
      </c>
      <c r="E10" s="13">
        <v>611</v>
      </c>
      <c r="F10" s="13">
        <v>55395</v>
      </c>
      <c r="G10" s="13">
        <v>460</v>
      </c>
      <c r="H10" s="13"/>
      <c r="I10" s="13">
        <v>69000</v>
      </c>
      <c r="J10" s="13">
        <v>372300</v>
      </c>
      <c r="K10" s="13">
        <f t="shared" si="0"/>
        <v>5310</v>
      </c>
      <c r="L10" s="13">
        <f t="shared" si="1"/>
        <v>802190</v>
      </c>
      <c r="O10" s="83"/>
    </row>
    <row r="11" spans="2:15" ht="21.75" customHeight="1">
      <c r="B11" s="166" t="s">
        <v>37</v>
      </c>
      <c r="C11" s="12">
        <v>302</v>
      </c>
      <c r="D11" s="12">
        <v>24500</v>
      </c>
      <c r="E11" s="12">
        <v>342</v>
      </c>
      <c r="F11" s="12">
        <v>27595</v>
      </c>
      <c r="G11" s="12">
        <v>32</v>
      </c>
      <c r="H11" s="12"/>
      <c r="I11" s="12">
        <v>2860</v>
      </c>
      <c r="J11" s="12">
        <v>1550</v>
      </c>
      <c r="K11" s="12">
        <f t="shared" si="0"/>
        <v>676</v>
      </c>
      <c r="L11" s="12">
        <f t="shared" si="1"/>
        <v>56505</v>
      </c>
      <c r="O11" s="42"/>
    </row>
    <row r="12" spans="2:15" ht="21.75" customHeight="1">
      <c r="B12" s="165" t="s">
        <v>38</v>
      </c>
      <c r="C12" s="13">
        <v>571</v>
      </c>
      <c r="D12" s="13">
        <v>55005</v>
      </c>
      <c r="E12" s="13">
        <v>36</v>
      </c>
      <c r="F12" s="13">
        <v>3420</v>
      </c>
      <c r="G12" s="13">
        <v>262</v>
      </c>
      <c r="H12" s="13"/>
      <c r="I12" s="13">
        <v>24000</v>
      </c>
      <c r="J12" s="13">
        <v>0</v>
      </c>
      <c r="K12" s="13">
        <f t="shared" si="0"/>
        <v>869</v>
      </c>
      <c r="L12" s="13">
        <f t="shared" si="1"/>
        <v>82425</v>
      </c>
      <c r="O12" s="83"/>
    </row>
    <row r="13" spans="2:15" ht="21.75" customHeight="1">
      <c r="B13" s="166" t="s">
        <v>39</v>
      </c>
      <c r="C13" s="12">
        <v>687</v>
      </c>
      <c r="D13" s="12">
        <v>36060</v>
      </c>
      <c r="E13" s="12">
        <v>0</v>
      </c>
      <c r="F13" s="12">
        <v>0</v>
      </c>
      <c r="G13" s="12">
        <v>0</v>
      </c>
      <c r="H13" s="12"/>
      <c r="I13" s="12">
        <v>0</v>
      </c>
      <c r="J13" s="12">
        <v>0</v>
      </c>
      <c r="K13" s="12">
        <f t="shared" si="0"/>
        <v>687</v>
      </c>
      <c r="L13" s="12">
        <f t="shared" si="1"/>
        <v>36060</v>
      </c>
      <c r="O13" s="83"/>
    </row>
    <row r="14" spans="2:15" ht="21.75" customHeight="1">
      <c r="B14" s="167" t="s">
        <v>410</v>
      </c>
      <c r="C14" s="13">
        <v>72</v>
      </c>
      <c r="D14" s="13">
        <v>14400</v>
      </c>
      <c r="E14" s="13">
        <v>0</v>
      </c>
      <c r="F14" s="13">
        <v>0</v>
      </c>
      <c r="G14" s="13">
        <v>0</v>
      </c>
      <c r="H14" s="13"/>
      <c r="I14" s="13">
        <v>0</v>
      </c>
      <c r="J14" s="13">
        <v>0</v>
      </c>
      <c r="K14" s="13">
        <f t="shared" si="0"/>
        <v>72</v>
      </c>
      <c r="L14" s="13">
        <f t="shared" si="1"/>
        <v>14400</v>
      </c>
      <c r="O14" s="83"/>
    </row>
    <row r="15" spans="2:15" ht="21.75" customHeight="1">
      <c r="B15" s="166" t="s">
        <v>473</v>
      </c>
      <c r="C15" s="12">
        <v>0</v>
      </c>
      <c r="D15" s="12">
        <v>0</v>
      </c>
      <c r="E15" s="12">
        <v>1000</v>
      </c>
      <c r="F15" s="12">
        <v>117200</v>
      </c>
      <c r="G15" s="12">
        <v>0</v>
      </c>
      <c r="H15" s="12"/>
      <c r="I15" s="12">
        <v>0</v>
      </c>
      <c r="J15" s="12">
        <v>0</v>
      </c>
      <c r="K15" s="12">
        <f t="shared" si="0"/>
        <v>1000</v>
      </c>
      <c r="L15" s="12">
        <f t="shared" si="1"/>
        <v>117200</v>
      </c>
      <c r="O15" s="83"/>
    </row>
    <row r="16" spans="2:15" ht="21.75" customHeight="1">
      <c r="B16" s="165" t="s">
        <v>475</v>
      </c>
      <c r="C16" s="13">
        <v>164</v>
      </c>
      <c r="D16" s="13">
        <v>11730</v>
      </c>
      <c r="E16" s="13">
        <v>80</v>
      </c>
      <c r="F16" s="13">
        <v>10000</v>
      </c>
      <c r="G16" s="13">
        <v>35</v>
      </c>
      <c r="H16" s="13"/>
      <c r="I16" s="13">
        <v>3375</v>
      </c>
      <c r="J16" s="13">
        <v>0</v>
      </c>
      <c r="K16" s="13">
        <f t="shared" si="0"/>
        <v>279</v>
      </c>
      <c r="L16" s="13">
        <f t="shared" si="1"/>
        <v>25105</v>
      </c>
      <c r="O16" s="42"/>
    </row>
    <row r="17" spans="2:15" ht="21.75" customHeight="1">
      <c r="B17" s="241" t="s">
        <v>40</v>
      </c>
      <c r="C17" s="12">
        <v>2</v>
      </c>
      <c r="D17" s="12">
        <v>120</v>
      </c>
      <c r="E17" s="12">
        <v>0</v>
      </c>
      <c r="F17" s="12">
        <v>0</v>
      </c>
      <c r="G17" s="12">
        <v>0</v>
      </c>
      <c r="H17" s="12"/>
      <c r="I17" s="12">
        <v>0</v>
      </c>
      <c r="J17" s="12">
        <v>0</v>
      </c>
      <c r="K17" s="12">
        <f t="shared" si="0"/>
        <v>2</v>
      </c>
      <c r="L17" s="12">
        <f t="shared" si="1"/>
        <v>120</v>
      </c>
      <c r="O17" s="83"/>
    </row>
    <row r="18" spans="2:15" ht="21.75" customHeight="1" thickBot="1">
      <c r="B18" s="167" t="s">
        <v>41</v>
      </c>
      <c r="C18" s="13">
        <v>860</v>
      </c>
      <c r="D18" s="13">
        <v>67880</v>
      </c>
      <c r="E18" s="13">
        <v>2038</v>
      </c>
      <c r="F18" s="13">
        <v>195985</v>
      </c>
      <c r="G18" s="13">
        <v>392</v>
      </c>
      <c r="H18" s="13"/>
      <c r="I18" s="13">
        <v>46410</v>
      </c>
      <c r="J18" s="13">
        <v>14400</v>
      </c>
      <c r="K18" s="13">
        <f t="shared" si="0"/>
        <v>3290</v>
      </c>
      <c r="L18" s="13">
        <f t="shared" si="1"/>
        <v>324675</v>
      </c>
      <c r="O18" s="83"/>
    </row>
    <row r="19" spans="2:15" ht="21.75" customHeight="1" thickBot="1">
      <c r="B19" s="175" t="s">
        <v>3</v>
      </c>
      <c r="C19" s="18">
        <f>SUM(C6:C18)</f>
        <v>8316</v>
      </c>
      <c r="D19" s="18">
        <f aca="true" t="shared" si="2" ref="D19:L19">SUM(D6:D18)</f>
        <v>622253</v>
      </c>
      <c r="E19" s="18">
        <f t="shared" si="2"/>
        <v>6093</v>
      </c>
      <c r="F19" s="18">
        <f t="shared" si="2"/>
        <v>482565</v>
      </c>
      <c r="G19" s="18">
        <f t="shared" si="2"/>
        <v>2294</v>
      </c>
      <c r="H19" s="18">
        <f t="shared" si="2"/>
        <v>0</v>
      </c>
      <c r="I19" s="18">
        <f t="shared" si="2"/>
        <v>224295</v>
      </c>
      <c r="J19" s="18">
        <f t="shared" si="2"/>
        <v>428700</v>
      </c>
      <c r="K19" s="18">
        <f t="shared" si="2"/>
        <v>16703</v>
      </c>
      <c r="L19" s="18">
        <f t="shared" si="2"/>
        <v>1757813</v>
      </c>
      <c r="O19" s="83"/>
    </row>
    <row r="20" spans="2:15" ht="15.75" thickTop="1">
      <c r="B20" s="327"/>
      <c r="C20" s="327"/>
      <c r="D20" s="327"/>
      <c r="E20" s="327"/>
      <c r="F20" s="327"/>
      <c r="I20" s="10"/>
      <c r="J20" s="10"/>
      <c r="K20" s="10"/>
      <c r="L20" s="10"/>
      <c r="O20" s="42"/>
    </row>
  </sheetData>
  <sheetProtection/>
  <mergeCells count="10">
    <mergeCell ref="K4:L4"/>
    <mergeCell ref="B4:B5"/>
    <mergeCell ref="E3:G3"/>
    <mergeCell ref="K3:L3"/>
    <mergeCell ref="B2:L2"/>
    <mergeCell ref="B20:F20"/>
    <mergeCell ref="B3:C3"/>
    <mergeCell ref="C4:D4"/>
    <mergeCell ref="E4:F4"/>
    <mergeCell ref="G4:I4"/>
  </mergeCells>
  <printOptions/>
  <pageMargins left="1" right="1" top="1" bottom="1" header="0.5" footer="0.5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2:N31"/>
  <sheetViews>
    <sheetView rightToLeft="1" zoomScale="87" zoomScaleNormal="87" zoomScalePageLayoutView="0" workbookViewId="0" topLeftCell="A1">
      <selection activeCell="A3" sqref="A3:C3"/>
    </sheetView>
  </sheetViews>
  <sheetFormatPr defaultColWidth="9.140625" defaultRowHeight="15"/>
  <cols>
    <col min="1" max="1" width="6.7109375" style="0" customWidth="1"/>
    <col min="2" max="2" width="6.57421875" style="0" customWidth="1"/>
    <col min="3" max="4" width="8.7109375" style="0" customWidth="1"/>
    <col min="5" max="5" width="11.7109375" style="0" customWidth="1"/>
    <col min="6" max="6" width="8.57421875" style="0" customWidth="1"/>
    <col min="7" max="7" width="10.7109375" style="0" customWidth="1"/>
    <col min="8" max="8" width="6.00390625" style="0" customWidth="1"/>
    <col min="9" max="9" width="8.57421875" style="0" customWidth="1"/>
    <col min="10" max="10" width="11.7109375" style="0" customWidth="1"/>
    <col min="11" max="11" width="8.8515625" style="0" customWidth="1"/>
    <col min="12" max="12" width="7.421875" style="0" customWidth="1"/>
    <col min="13" max="13" width="8.8515625" style="0" customWidth="1"/>
    <col min="14" max="14" width="14.57421875" style="0" customWidth="1"/>
  </cols>
  <sheetData>
    <row r="2" spans="1:14" ht="26.25" customHeight="1">
      <c r="A2" s="314" t="s">
        <v>392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</row>
    <row r="3" spans="1:14" ht="29.25" customHeight="1">
      <c r="A3" s="312" t="s">
        <v>484</v>
      </c>
      <c r="B3" s="312"/>
      <c r="C3" s="312"/>
      <c r="D3" s="119"/>
      <c r="E3" s="119"/>
      <c r="F3" s="311" t="s">
        <v>309</v>
      </c>
      <c r="G3" s="311"/>
      <c r="H3" s="311"/>
      <c r="I3" s="311"/>
      <c r="J3" s="119"/>
      <c r="K3" s="119"/>
      <c r="L3" s="313" t="s">
        <v>49</v>
      </c>
      <c r="M3" s="313"/>
      <c r="N3" s="313"/>
    </row>
    <row r="4" spans="1:14" ht="24" customHeight="1">
      <c r="A4" s="330" t="s">
        <v>10</v>
      </c>
      <c r="B4" s="329" t="s">
        <v>163</v>
      </c>
      <c r="C4" s="329"/>
      <c r="D4" s="329" t="s">
        <v>162</v>
      </c>
      <c r="E4" s="329"/>
      <c r="F4" s="329" t="s">
        <v>161</v>
      </c>
      <c r="G4" s="329"/>
      <c r="H4" s="329" t="s">
        <v>308</v>
      </c>
      <c r="I4" s="329"/>
      <c r="J4" s="177" t="s">
        <v>307</v>
      </c>
      <c r="K4" s="329" t="s">
        <v>320</v>
      </c>
      <c r="L4" s="329"/>
      <c r="M4" s="329"/>
      <c r="N4" s="329"/>
    </row>
    <row r="5" spans="1:14" ht="23.25" customHeight="1" thickBot="1">
      <c r="A5" s="331"/>
      <c r="B5" s="263" t="s">
        <v>26</v>
      </c>
      <c r="C5" s="263" t="s">
        <v>33</v>
      </c>
      <c r="D5" s="263" t="s">
        <v>21</v>
      </c>
      <c r="E5" s="263" t="s">
        <v>33</v>
      </c>
      <c r="F5" s="263" t="s">
        <v>23</v>
      </c>
      <c r="G5" s="263" t="s">
        <v>33</v>
      </c>
      <c r="H5" s="263" t="s">
        <v>23</v>
      </c>
      <c r="I5" s="263" t="s">
        <v>33</v>
      </c>
      <c r="J5" s="263" t="s">
        <v>33</v>
      </c>
      <c r="K5" s="263" t="s">
        <v>23</v>
      </c>
      <c r="L5" s="263" t="s">
        <v>57</v>
      </c>
      <c r="M5" s="263" t="s">
        <v>437</v>
      </c>
      <c r="N5" s="263" t="s">
        <v>438</v>
      </c>
    </row>
    <row r="6" spans="1:14" ht="24.75" customHeight="1" thickTop="1">
      <c r="A6" s="165" t="s">
        <v>408</v>
      </c>
      <c r="B6" s="13">
        <v>1790</v>
      </c>
      <c r="C6" s="13">
        <v>93960</v>
      </c>
      <c r="D6" s="13">
        <v>235</v>
      </c>
      <c r="E6" s="13">
        <v>219350</v>
      </c>
      <c r="F6" s="13">
        <v>1700</v>
      </c>
      <c r="G6" s="13">
        <v>28100</v>
      </c>
      <c r="H6" s="13">
        <v>1660</v>
      </c>
      <c r="I6" s="13">
        <v>29100</v>
      </c>
      <c r="J6" s="13">
        <v>250000</v>
      </c>
      <c r="K6" s="13">
        <f>F6+H6</f>
        <v>3360</v>
      </c>
      <c r="L6" s="13">
        <v>1790</v>
      </c>
      <c r="M6" s="13">
        <v>235</v>
      </c>
      <c r="N6" s="13">
        <f>C6+E6+G6+I6+J6</f>
        <v>620510</v>
      </c>
    </row>
    <row r="7" spans="1:14" ht="24.75" customHeight="1">
      <c r="A7" s="166" t="s">
        <v>34</v>
      </c>
      <c r="B7" s="12">
        <v>0</v>
      </c>
      <c r="C7" s="12">
        <v>0</v>
      </c>
      <c r="D7" s="12">
        <v>132</v>
      </c>
      <c r="E7" s="12">
        <v>92400</v>
      </c>
      <c r="F7" s="12">
        <v>75746</v>
      </c>
      <c r="G7" s="12">
        <v>138792</v>
      </c>
      <c r="H7" s="12">
        <v>0</v>
      </c>
      <c r="I7" s="12">
        <v>0</v>
      </c>
      <c r="J7" s="12">
        <v>0</v>
      </c>
      <c r="K7" s="12">
        <f aca="true" t="shared" si="0" ref="K7:K18">F7+H7</f>
        <v>75746</v>
      </c>
      <c r="L7" s="12">
        <v>0</v>
      </c>
      <c r="M7" s="12">
        <v>132</v>
      </c>
      <c r="N7" s="12">
        <f aca="true" t="shared" si="1" ref="N7:N18">C7+E7+G7+I7+J7</f>
        <v>231192</v>
      </c>
    </row>
    <row r="8" spans="1:14" ht="24.75" customHeight="1">
      <c r="A8" s="165" t="s">
        <v>35</v>
      </c>
      <c r="B8" s="13">
        <v>0</v>
      </c>
      <c r="C8" s="13">
        <v>0</v>
      </c>
      <c r="D8" s="13">
        <v>1348</v>
      </c>
      <c r="E8" s="13">
        <v>1062385</v>
      </c>
      <c r="F8" s="13">
        <v>0</v>
      </c>
      <c r="G8" s="13">
        <v>0</v>
      </c>
      <c r="H8" s="13">
        <v>134</v>
      </c>
      <c r="I8" s="13">
        <v>2340</v>
      </c>
      <c r="J8" s="13">
        <v>7750</v>
      </c>
      <c r="K8" s="13">
        <f t="shared" si="0"/>
        <v>134</v>
      </c>
      <c r="L8" s="13">
        <v>0</v>
      </c>
      <c r="M8" s="13">
        <v>1348</v>
      </c>
      <c r="N8" s="13">
        <f t="shared" si="1"/>
        <v>1072475</v>
      </c>
    </row>
    <row r="9" spans="1:14" ht="24.75" customHeight="1">
      <c r="A9" s="166" t="s">
        <v>472</v>
      </c>
      <c r="B9" s="12">
        <v>0</v>
      </c>
      <c r="C9" s="12">
        <v>0</v>
      </c>
      <c r="D9" s="12">
        <v>80</v>
      </c>
      <c r="E9" s="12">
        <v>64695</v>
      </c>
      <c r="F9" s="12">
        <v>2885</v>
      </c>
      <c r="G9" s="12">
        <v>28125</v>
      </c>
      <c r="H9" s="12">
        <v>0</v>
      </c>
      <c r="I9" s="12">
        <v>0</v>
      </c>
      <c r="J9" s="12">
        <v>448378</v>
      </c>
      <c r="K9" s="12">
        <f t="shared" si="0"/>
        <v>2885</v>
      </c>
      <c r="L9" s="12">
        <v>0</v>
      </c>
      <c r="M9" s="12">
        <v>80</v>
      </c>
      <c r="N9" s="12">
        <f t="shared" si="1"/>
        <v>541198</v>
      </c>
    </row>
    <row r="10" spans="1:14" ht="24.75" customHeight="1">
      <c r="A10" s="165" t="s">
        <v>36</v>
      </c>
      <c r="B10" s="13">
        <v>80</v>
      </c>
      <c r="C10" s="13">
        <v>2050</v>
      </c>
      <c r="D10" s="13">
        <v>5388</v>
      </c>
      <c r="E10" s="13">
        <v>4741350</v>
      </c>
      <c r="F10" s="13">
        <v>37557</v>
      </c>
      <c r="G10" s="13">
        <v>241290</v>
      </c>
      <c r="H10" s="13">
        <v>250</v>
      </c>
      <c r="I10" s="13">
        <v>2000</v>
      </c>
      <c r="J10" s="13">
        <v>8527000</v>
      </c>
      <c r="K10" s="13">
        <f t="shared" si="0"/>
        <v>37807</v>
      </c>
      <c r="L10" s="13">
        <v>80</v>
      </c>
      <c r="M10" s="13">
        <v>5388</v>
      </c>
      <c r="N10" s="13">
        <f t="shared" si="1"/>
        <v>13513690</v>
      </c>
    </row>
    <row r="11" spans="1:14" ht="24.75" customHeight="1">
      <c r="A11" s="166" t="s">
        <v>37</v>
      </c>
      <c r="B11" s="12">
        <v>0</v>
      </c>
      <c r="C11" s="12">
        <v>0</v>
      </c>
      <c r="D11" s="12">
        <v>438</v>
      </c>
      <c r="E11" s="12">
        <v>379550</v>
      </c>
      <c r="F11" s="12">
        <v>35207</v>
      </c>
      <c r="G11" s="12">
        <v>428877</v>
      </c>
      <c r="H11" s="12">
        <v>2242</v>
      </c>
      <c r="I11" s="12">
        <v>21460</v>
      </c>
      <c r="J11" s="12">
        <v>122535</v>
      </c>
      <c r="K11" s="12">
        <f t="shared" si="0"/>
        <v>37449</v>
      </c>
      <c r="L11" s="12">
        <v>0</v>
      </c>
      <c r="M11" s="12">
        <v>438</v>
      </c>
      <c r="N11" s="12">
        <f t="shared" si="1"/>
        <v>952422</v>
      </c>
    </row>
    <row r="12" spans="1:14" ht="24.75" customHeight="1">
      <c r="A12" s="165" t="s">
        <v>38</v>
      </c>
      <c r="B12" s="13">
        <v>25</v>
      </c>
      <c r="C12" s="13">
        <v>1250</v>
      </c>
      <c r="D12" s="13">
        <v>775</v>
      </c>
      <c r="E12" s="13">
        <v>607800</v>
      </c>
      <c r="F12" s="13">
        <v>38526</v>
      </c>
      <c r="G12" s="13">
        <v>115578</v>
      </c>
      <c r="H12" s="13">
        <v>0</v>
      </c>
      <c r="I12" s="13">
        <v>0</v>
      </c>
      <c r="J12" s="13">
        <v>5215</v>
      </c>
      <c r="K12" s="13">
        <f t="shared" si="0"/>
        <v>38526</v>
      </c>
      <c r="L12" s="13">
        <v>25</v>
      </c>
      <c r="M12" s="13">
        <v>775</v>
      </c>
      <c r="N12" s="13">
        <f t="shared" si="1"/>
        <v>729843</v>
      </c>
    </row>
    <row r="13" spans="1:14" ht="24.75" customHeight="1">
      <c r="A13" s="166" t="s">
        <v>39</v>
      </c>
      <c r="B13" s="12">
        <v>0</v>
      </c>
      <c r="C13" s="12">
        <v>0</v>
      </c>
      <c r="D13" s="12">
        <v>562</v>
      </c>
      <c r="E13" s="12">
        <v>466450</v>
      </c>
      <c r="F13" s="12">
        <v>272835</v>
      </c>
      <c r="G13" s="12">
        <v>602030</v>
      </c>
      <c r="H13" s="12">
        <v>0</v>
      </c>
      <c r="I13" s="12">
        <v>0</v>
      </c>
      <c r="J13" s="12">
        <v>0</v>
      </c>
      <c r="K13" s="12">
        <f t="shared" si="0"/>
        <v>272835</v>
      </c>
      <c r="L13" s="12">
        <v>0</v>
      </c>
      <c r="M13" s="12">
        <v>562</v>
      </c>
      <c r="N13" s="12">
        <f t="shared" si="1"/>
        <v>1068480</v>
      </c>
    </row>
    <row r="14" spans="1:14" ht="24.75" customHeight="1">
      <c r="A14" s="165" t="s">
        <v>410</v>
      </c>
      <c r="B14" s="13">
        <v>180</v>
      </c>
      <c r="C14" s="13">
        <v>18000</v>
      </c>
      <c r="D14" s="13">
        <v>0</v>
      </c>
      <c r="E14" s="13">
        <v>0</v>
      </c>
      <c r="F14" s="13">
        <v>300</v>
      </c>
      <c r="G14" s="13">
        <v>15000</v>
      </c>
      <c r="H14" s="13">
        <v>0</v>
      </c>
      <c r="I14" s="13">
        <v>0</v>
      </c>
      <c r="J14" s="13">
        <v>0</v>
      </c>
      <c r="K14" s="13">
        <f t="shared" si="0"/>
        <v>300</v>
      </c>
      <c r="L14" s="13">
        <v>180</v>
      </c>
      <c r="M14" s="13">
        <v>0</v>
      </c>
      <c r="N14" s="13">
        <f t="shared" si="1"/>
        <v>33000</v>
      </c>
    </row>
    <row r="15" spans="1:14" ht="24.75" customHeight="1">
      <c r="A15" s="241" t="s">
        <v>473</v>
      </c>
      <c r="B15" s="12">
        <v>0</v>
      </c>
      <c r="C15" s="12">
        <v>0</v>
      </c>
      <c r="D15" s="12">
        <v>2556</v>
      </c>
      <c r="E15" s="12">
        <v>2437960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f t="shared" si="0"/>
        <v>0</v>
      </c>
      <c r="L15" s="12">
        <v>0</v>
      </c>
      <c r="M15" s="12">
        <v>2556</v>
      </c>
      <c r="N15" s="12">
        <f t="shared" si="1"/>
        <v>2437960</v>
      </c>
    </row>
    <row r="16" spans="1:14" ht="24.75" customHeight="1">
      <c r="A16" s="165" t="s">
        <v>474</v>
      </c>
      <c r="B16" s="13">
        <v>940</v>
      </c>
      <c r="C16" s="13">
        <v>13680</v>
      </c>
      <c r="D16" s="13">
        <v>324</v>
      </c>
      <c r="E16" s="13">
        <v>314600</v>
      </c>
      <c r="F16" s="13">
        <v>1420</v>
      </c>
      <c r="G16" s="13">
        <v>28800</v>
      </c>
      <c r="H16" s="13">
        <v>500</v>
      </c>
      <c r="I16" s="13">
        <v>12500</v>
      </c>
      <c r="J16" s="13">
        <v>0</v>
      </c>
      <c r="K16" s="13">
        <f t="shared" si="0"/>
        <v>1920</v>
      </c>
      <c r="L16" s="13">
        <v>940</v>
      </c>
      <c r="M16" s="13">
        <v>324</v>
      </c>
      <c r="N16" s="13">
        <f t="shared" si="1"/>
        <v>369580</v>
      </c>
    </row>
    <row r="17" spans="1:14" ht="24.75" customHeight="1">
      <c r="A17" s="166" t="s">
        <v>40</v>
      </c>
      <c r="B17" s="12">
        <v>0</v>
      </c>
      <c r="C17" s="12">
        <v>0</v>
      </c>
      <c r="D17" s="12">
        <v>34</v>
      </c>
      <c r="E17" s="12">
        <v>30600</v>
      </c>
      <c r="F17" s="12">
        <v>0</v>
      </c>
      <c r="G17" s="12">
        <v>0</v>
      </c>
      <c r="H17" s="12">
        <v>0</v>
      </c>
      <c r="I17" s="12">
        <v>0</v>
      </c>
      <c r="J17" s="12">
        <v>50000</v>
      </c>
      <c r="K17" s="12">
        <f t="shared" si="0"/>
        <v>0</v>
      </c>
      <c r="L17" s="12">
        <v>0</v>
      </c>
      <c r="M17" s="12">
        <v>34</v>
      </c>
      <c r="N17" s="12">
        <f t="shared" si="1"/>
        <v>80600</v>
      </c>
    </row>
    <row r="18" spans="1:14" ht="24.75" customHeight="1" thickBot="1">
      <c r="A18" s="165" t="s">
        <v>41</v>
      </c>
      <c r="B18" s="13">
        <v>252</v>
      </c>
      <c r="C18" s="13">
        <v>2772</v>
      </c>
      <c r="D18" s="13">
        <v>19908</v>
      </c>
      <c r="E18" s="13">
        <v>15978560</v>
      </c>
      <c r="F18" s="13">
        <v>5623</v>
      </c>
      <c r="G18" s="13">
        <v>16550</v>
      </c>
      <c r="H18" s="13">
        <v>736</v>
      </c>
      <c r="I18" s="13">
        <v>14136</v>
      </c>
      <c r="J18" s="13">
        <v>4276070</v>
      </c>
      <c r="K18" s="13">
        <f t="shared" si="0"/>
        <v>6359</v>
      </c>
      <c r="L18" s="13">
        <v>252</v>
      </c>
      <c r="M18" s="13">
        <v>19908</v>
      </c>
      <c r="N18" s="13">
        <f t="shared" si="1"/>
        <v>20288088</v>
      </c>
    </row>
    <row r="19" spans="1:14" ht="24.75" customHeight="1" thickBot="1">
      <c r="A19" s="175" t="s">
        <v>3</v>
      </c>
      <c r="B19" s="18">
        <f aca="true" t="shared" si="2" ref="B19:N19">SUM(B6:B18)</f>
        <v>3267</v>
      </c>
      <c r="C19" s="18">
        <f t="shared" si="2"/>
        <v>131712</v>
      </c>
      <c r="D19" s="18">
        <f t="shared" si="2"/>
        <v>31780</v>
      </c>
      <c r="E19" s="18">
        <f t="shared" si="2"/>
        <v>26395700</v>
      </c>
      <c r="F19" s="18">
        <f t="shared" si="2"/>
        <v>471799</v>
      </c>
      <c r="G19" s="18">
        <f t="shared" si="2"/>
        <v>1643142</v>
      </c>
      <c r="H19" s="18">
        <f t="shared" si="2"/>
        <v>5522</v>
      </c>
      <c r="I19" s="18">
        <f t="shared" si="2"/>
        <v>81536</v>
      </c>
      <c r="J19" s="18">
        <f t="shared" si="2"/>
        <v>13686948</v>
      </c>
      <c r="K19" s="18">
        <f t="shared" si="2"/>
        <v>477321</v>
      </c>
      <c r="L19" s="18">
        <f t="shared" si="2"/>
        <v>3267</v>
      </c>
      <c r="M19" s="18">
        <f t="shared" si="2"/>
        <v>31780</v>
      </c>
      <c r="N19" s="18">
        <f t="shared" si="2"/>
        <v>41939038</v>
      </c>
    </row>
    <row r="20" spans="1:14" ht="15.75" customHeight="1" thickTop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</row>
    <row r="21" spans="1:7" ht="15">
      <c r="A21" s="308"/>
      <c r="B21" s="308"/>
      <c r="C21" s="308"/>
      <c r="D21" s="308"/>
      <c r="E21" s="308"/>
      <c r="F21" s="308"/>
      <c r="G21" s="308"/>
    </row>
    <row r="31" ht="15">
      <c r="B31" t="s">
        <v>58</v>
      </c>
    </row>
  </sheetData>
  <sheetProtection/>
  <mergeCells count="12">
    <mergeCell ref="A2:N2"/>
    <mergeCell ref="A3:C3"/>
    <mergeCell ref="A4:A5"/>
    <mergeCell ref="B4:C4"/>
    <mergeCell ref="L3:N3"/>
    <mergeCell ref="H3:I3"/>
    <mergeCell ref="K4:N4"/>
    <mergeCell ref="D4:E4"/>
    <mergeCell ref="H4:I4"/>
    <mergeCell ref="F3:G3"/>
    <mergeCell ref="A21:G21"/>
    <mergeCell ref="F4:G4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P449"/>
  <sheetViews>
    <sheetView rightToLeft="1" zoomScalePageLayoutView="0" workbookViewId="0" topLeftCell="A1">
      <selection activeCell="S10" sqref="S10"/>
    </sheetView>
  </sheetViews>
  <sheetFormatPr defaultColWidth="9.140625" defaultRowHeight="15"/>
  <cols>
    <col min="1" max="1" width="7.140625" style="0" customWidth="1"/>
    <col min="2" max="2" width="5.421875" style="0" customWidth="1"/>
    <col min="3" max="3" width="7.00390625" style="0" customWidth="1"/>
    <col min="4" max="4" width="6.140625" style="0" customWidth="1"/>
    <col min="5" max="5" width="8.8515625" style="0" customWidth="1"/>
    <col min="6" max="6" width="7.140625" style="0" customWidth="1"/>
    <col min="7" max="7" width="9.8515625" style="0" customWidth="1"/>
    <col min="8" max="8" width="6.28125" style="0" customWidth="1"/>
    <col min="9" max="9" width="8.57421875" style="0" customWidth="1"/>
    <col min="10" max="10" width="5.421875" style="0" customWidth="1"/>
    <col min="11" max="11" width="6.7109375" style="0" customWidth="1"/>
    <col min="12" max="12" width="5.8515625" style="0" customWidth="1"/>
    <col min="13" max="13" width="8.421875" style="0" customWidth="1"/>
    <col min="14" max="14" width="7.57421875" style="0" customWidth="1"/>
    <col min="15" max="15" width="7.421875" style="0" customWidth="1"/>
  </cols>
  <sheetData>
    <row r="2" spans="1:16" ht="21.75" customHeight="1">
      <c r="A2" s="314" t="s">
        <v>392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</row>
    <row r="3" spans="1:16" ht="23.25" customHeight="1">
      <c r="A3" s="311" t="s">
        <v>486</v>
      </c>
      <c r="B3" s="311"/>
      <c r="C3" s="311"/>
      <c r="D3" s="119"/>
      <c r="E3" s="119"/>
      <c r="F3" s="119"/>
      <c r="G3" s="311" t="s">
        <v>164</v>
      </c>
      <c r="H3" s="311"/>
      <c r="I3" s="311"/>
      <c r="J3" s="119"/>
      <c r="K3" s="119"/>
      <c r="L3" s="119"/>
      <c r="M3" s="119"/>
      <c r="N3" s="311" t="s">
        <v>42</v>
      </c>
      <c r="O3" s="311"/>
      <c r="P3" s="311"/>
    </row>
    <row r="4" spans="1:16" ht="15">
      <c r="A4" s="333" t="s">
        <v>10</v>
      </c>
      <c r="B4" s="332" t="s">
        <v>59</v>
      </c>
      <c r="C4" s="332"/>
      <c r="D4" s="332" t="s">
        <v>60</v>
      </c>
      <c r="E4" s="332"/>
      <c r="F4" s="332" t="s">
        <v>165</v>
      </c>
      <c r="G4" s="332"/>
      <c r="H4" s="332" t="s">
        <v>166</v>
      </c>
      <c r="I4" s="332"/>
      <c r="J4" s="332" t="s">
        <v>167</v>
      </c>
      <c r="K4" s="332"/>
      <c r="L4" s="332" t="s">
        <v>168</v>
      </c>
      <c r="M4" s="332"/>
      <c r="N4" s="184" t="s">
        <v>50</v>
      </c>
      <c r="O4" s="333" t="s">
        <v>321</v>
      </c>
      <c r="P4" s="333"/>
    </row>
    <row r="5" spans="1:16" ht="15.75" thickBot="1">
      <c r="A5" s="334"/>
      <c r="B5" s="185" t="s">
        <v>23</v>
      </c>
      <c r="C5" s="185" t="s">
        <v>33</v>
      </c>
      <c r="D5" s="185" t="s">
        <v>23</v>
      </c>
      <c r="E5" s="185" t="s">
        <v>33</v>
      </c>
      <c r="F5" s="185" t="s">
        <v>23</v>
      </c>
      <c r="G5" s="185" t="s">
        <v>33</v>
      </c>
      <c r="H5" s="185" t="s">
        <v>23</v>
      </c>
      <c r="I5" s="185" t="s">
        <v>33</v>
      </c>
      <c r="J5" s="185" t="s">
        <v>23</v>
      </c>
      <c r="K5" s="185" t="s">
        <v>33</v>
      </c>
      <c r="L5" s="185" t="s">
        <v>23</v>
      </c>
      <c r="M5" s="185" t="s">
        <v>33</v>
      </c>
      <c r="N5" s="186" t="s">
        <v>33</v>
      </c>
      <c r="O5" s="185" t="s">
        <v>23</v>
      </c>
      <c r="P5" s="185" t="s">
        <v>33</v>
      </c>
    </row>
    <row r="6" spans="1:16" ht="24.75" customHeight="1" thickTop="1">
      <c r="A6" s="165" t="s">
        <v>408</v>
      </c>
      <c r="B6" s="13">
        <v>10</v>
      </c>
      <c r="C6" s="13">
        <v>2000</v>
      </c>
      <c r="D6" s="13">
        <v>37</v>
      </c>
      <c r="E6" s="13">
        <v>4200</v>
      </c>
      <c r="F6" s="13">
        <v>4549</v>
      </c>
      <c r="G6" s="13">
        <v>259180</v>
      </c>
      <c r="H6" s="13">
        <v>148</v>
      </c>
      <c r="I6" s="13">
        <v>17140</v>
      </c>
      <c r="J6" s="13">
        <v>0</v>
      </c>
      <c r="K6" s="13">
        <v>0</v>
      </c>
      <c r="L6" s="13">
        <v>86</v>
      </c>
      <c r="M6" s="13">
        <v>8990</v>
      </c>
      <c r="N6" s="13">
        <v>3300</v>
      </c>
      <c r="O6" s="13">
        <f>B6+D6+F6+H6+J6+L6</f>
        <v>4830</v>
      </c>
      <c r="P6" s="13">
        <f>C6+E6+G6+I6+K6+M6+N6</f>
        <v>294810</v>
      </c>
    </row>
    <row r="7" spans="1:16" ht="24.75" customHeight="1">
      <c r="A7" s="166" t="s">
        <v>34</v>
      </c>
      <c r="B7" s="12">
        <v>0</v>
      </c>
      <c r="C7" s="12">
        <v>0</v>
      </c>
      <c r="D7" s="12">
        <v>53</v>
      </c>
      <c r="E7" s="12">
        <v>2650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3</v>
      </c>
      <c r="M7" s="12">
        <v>225</v>
      </c>
      <c r="N7" s="12">
        <v>0</v>
      </c>
      <c r="O7" s="12">
        <f aca="true" t="shared" si="0" ref="O7:O18">B7+D7+F7+H7+J7+L7</f>
        <v>56</v>
      </c>
      <c r="P7" s="12">
        <f aca="true" t="shared" si="1" ref="P7:P18">C7+E7+G7+I7+K7+M7+N7</f>
        <v>2875</v>
      </c>
    </row>
    <row r="8" spans="1:16" ht="24.75" customHeight="1">
      <c r="A8" s="165" t="s">
        <v>35</v>
      </c>
      <c r="B8" s="13">
        <v>0</v>
      </c>
      <c r="C8" s="13">
        <v>0</v>
      </c>
      <c r="D8" s="13">
        <v>615</v>
      </c>
      <c r="E8" s="13">
        <v>87360</v>
      </c>
      <c r="F8" s="13">
        <v>428</v>
      </c>
      <c r="G8" s="13">
        <v>29310</v>
      </c>
      <c r="H8" s="13">
        <v>0</v>
      </c>
      <c r="I8" s="13">
        <v>0</v>
      </c>
      <c r="J8" s="13">
        <v>0</v>
      </c>
      <c r="K8" s="13">
        <v>0</v>
      </c>
      <c r="L8" s="13">
        <v>264</v>
      </c>
      <c r="M8" s="13">
        <v>20080</v>
      </c>
      <c r="N8" s="13">
        <v>240</v>
      </c>
      <c r="O8" s="13">
        <f t="shared" si="0"/>
        <v>1307</v>
      </c>
      <c r="P8" s="13">
        <f t="shared" si="1"/>
        <v>136990</v>
      </c>
    </row>
    <row r="9" spans="1:16" ht="24.75" customHeight="1">
      <c r="A9" s="166" t="s">
        <v>472</v>
      </c>
      <c r="B9" s="12">
        <v>0</v>
      </c>
      <c r="C9" s="12">
        <v>0</v>
      </c>
      <c r="D9" s="12">
        <v>0</v>
      </c>
      <c r="E9" s="12">
        <v>0</v>
      </c>
      <c r="F9" s="12">
        <v>56</v>
      </c>
      <c r="G9" s="12">
        <v>3168</v>
      </c>
      <c r="H9" s="12">
        <v>49</v>
      </c>
      <c r="I9" s="12">
        <v>3508</v>
      </c>
      <c r="J9" s="12">
        <v>0</v>
      </c>
      <c r="K9" s="12">
        <v>0</v>
      </c>
      <c r="L9" s="12">
        <v>0</v>
      </c>
      <c r="M9" s="12">
        <v>0</v>
      </c>
      <c r="N9" s="12">
        <v>4784</v>
      </c>
      <c r="O9" s="12">
        <f t="shared" si="0"/>
        <v>105</v>
      </c>
      <c r="P9" s="12">
        <f t="shared" si="1"/>
        <v>11460</v>
      </c>
    </row>
    <row r="10" spans="1:16" ht="24.75" customHeight="1">
      <c r="A10" s="165" t="s">
        <v>36</v>
      </c>
      <c r="B10" s="13">
        <v>50</v>
      </c>
      <c r="C10" s="13">
        <v>4940</v>
      </c>
      <c r="D10" s="13">
        <v>1245</v>
      </c>
      <c r="E10" s="13">
        <v>107475</v>
      </c>
      <c r="F10" s="13">
        <v>2993</v>
      </c>
      <c r="G10" s="13">
        <v>222095</v>
      </c>
      <c r="H10" s="13">
        <v>176</v>
      </c>
      <c r="I10" s="13">
        <v>15810</v>
      </c>
      <c r="J10" s="13">
        <v>0</v>
      </c>
      <c r="K10" s="13">
        <v>0</v>
      </c>
      <c r="L10" s="13">
        <v>265</v>
      </c>
      <c r="M10" s="13">
        <v>37590</v>
      </c>
      <c r="N10" s="13">
        <v>448420</v>
      </c>
      <c r="O10" s="13">
        <f t="shared" si="0"/>
        <v>4729</v>
      </c>
      <c r="P10" s="13">
        <f t="shared" si="1"/>
        <v>836330</v>
      </c>
    </row>
    <row r="11" spans="1:16" ht="24.75" customHeight="1">
      <c r="A11" s="166" t="s">
        <v>37</v>
      </c>
      <c r="B11" s="12">
        <v>73</v>
      </c>
      <c r="C11" s="12">
        <v>6570</v>
      </c>
      <c r="D11" s="12">
        <v>334</v>
      </c>
      <c r="E11" s="12">
        <v>28015</v>
      </c>
      <c r="F11" s="12">
        <v>526</v>
      </c>
      <c r="G11" s="12">
        <v>43240</v>
      </c>
      <c r="H11" s="12">
        <v>42</v>
      </c>
      <c r="I11" s="12">
        <v>4800</v>
      </c>
      <c r="J11" s="12">
        <v>0</v>
      </c>
      <c r="K11" s="12">
        <v>0</v>
      </c>
      <c r="L11" s="12">
        <v>62</v>
      </c>
      <c r="M11" s="12">
        <v>6240</v>
      </c>
      <c r="N11" s="12">
        <v>27750</v>
      </c>
      <c r="O11" s="12">
        <f t="shared" si="0"/>
        <v>1037</v>
      </c>
      <c r="P11" s="12">
        <f t="shared" si="1"/>
        <v>116615</v>
      </c>
    </row>
    <row r="12" spans="1:16" ht="24.75" customHeight="1">
      <c r="A12" s="165" t="s">
        <v>38</v>
      </c>
      <c r="B12" s="13">
        <v>0</v>
      </c>
      <c r="C12" s="13">
        <v>0</v>
      </c>
      <c r="D12" s="13">
        <v>40</v>
      </c>
      <c r="E12" s="13">
        <v>4075</v>
      </c>
      <c r="F12" s="13">
        <v>238</v>
      </c>
      <c r="G12" s="13">
        <v>19430</v>
      </c>
      <c r="H12" s="13">
        <v>0</v>
      </c>
      <c r="I12" s="13">
        <v>0</v>
      </c>
      <c r="J12" s="13">
        <v>0</v>
      </c>
      <c r="K12" s="13">
        <v>0</v>
      </c>
      <c r="L12" s="13">
        <v>7</v>
      </c>
      <c r="M12" s="13">
        <v>700</v>
      </c>
      <c r="N12" s="13">
        <v>0</v>
      </c>
      <c r="O12" s="13">
        <f t="shared" si="0"/>
        <v>285</v>
      </c>
      <c r="P12" s="13">
        <f t="shared" si="1"/>
        <v>24205</v>
      </c>
    </row>
    <row r="13" spans="1:16" ht="24.75" customHeight="1">
      <c r="A13" s="166" t="s">
        <v>39</v>
      </c>
      <c r="B13" s="12">
        <v>22</v>
      </c>
      <c r="C13" s="12">
        <v>2200</v>
      </c>
      <c r="D13" s="12">
        <v>99</v>
      </c>
      <c r="E13" s="12">
        <v>10930</v>
      </c>
      <c r="F13" s="12">
        <v>768</v>
      </c>
      <c r="G13" s="12">
        <v>56090</v>
      </c>
      <c r="H13" s="12">
        <v>5</v>
      </c>
      <c r="I13" s="12">
        <v>375</v>
      </c>
      <c r="J13" s="12">
        <v>0</v>
      </c>
      <c r="K13" s="12">
        <v>0</v>
      </c>
      <c r="L13" s="12">
        <v>0</v>
      </c>
      <c r="M13" s="12">
        <v>0</v>
      </c>
      <c r="N13" s="12">
        <v>3255</v>
      </c>
      <c r="O13" s="12">
        <f t="shared" si="0"/>
        <v>894</v>
      </c>
      <c r="P13" s="12">
        <f t="shared" si="1"/>
        <v>72850</v>
      </c>
    </row>
    <row r="14" spans="1:16" ht="24.75" customHeight="1">
      <c r="A14" s="165" t="s">
        <v>410</v>
      </c>
      <c r="B14" s="13">
        <v>0</v>
      </c>
      <c r="C14" s="13">
        <v>0</v>
      </c>
      <c r="D14" s="13">
        <v>0</v>
      </c>
      <c r="E14" s="13">
        <v>0</v>
      </c>
      <c r="F14" s="13">
        <v>120</v>
      </c>
      <c r="G14" s="13">
        <v>48000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f t="shared" si="0"/>
        <v>120</v>
      </c>
      <c r="P14" s="13">
        <f t="shared" si="1"/>
        <v>48000</v>
      </c>
    </row>
    <row r="15" spans="1:16" ht="24.75" customHeight="1">
      <c r="A15" s="242" t="s">
        <v>473</v>
      </c>
      <c r="B15" s="12">
        <v>0</v>
      </c>
      <c r="C15" s="12">
        <v>0</v>
      </c>
      <c r="D15" s="12">
        <v>789</v>
      </c>
      <c r="E15" s="12">
        <v>132570</v>
      </c>
      <c r="F15" s="12">
        <v>254</v>
      </c>
      <c r="G15" s="12">
        <v>32860</v>
      </c>
      <c r="H15" s="12">
        <v>650</v>
      </c>
      <c r="I15" s="12">
        <v>74625</v>
      </c>
      <c r="J15" s="12">
        <v>50</v>
      </c>
      <c r="K15" s="12">
        <v>4000</v>
      </c>
      <c r="L15" s="12">
        <v>0</v>
      </c>
      <c r="M15" s="12">
        <v>0</v>
      </c>
      <c r="N15" s="12">
        <v>0</v>
      </c>
      <c r="O15" s="12">
        <f t="shared" si="0"/>
        <v>1743</v>
      </c>
      <c r="P15" s="12">
        <f t="shared" si="1"/>
        <v>244055</v>
      </c>
    </row>
    <row r="16" spans="1:16" ht="24.75" customHeight="1">
      <c r="A16" s="165" t="s">
        <v>474</v>
      </c>
      <c r="B16" s="13">
        <v>95</v>
      </c>
      <c r="C16" s="13">
        <v>9125</v>
      </c>
      <c r="D16" s="13">
        <v>72</v>
      </c>
      <c r="E16" s="13">
        <v>6540</v>
      </c>
      <c r="F16" s="13">
        <v>440</v>
      </c>
      <c r="G16" s="13">
        <v>39150</v>
      </c>
      <c r="H16" s="13">
        <v>325</v>
      </c>
      <c r="I16" s="13">
        <v>39750</v>
      </c>
      <c r="J16" s="13">
        <v>0</v>
      </c>
      <c r="K16" s="13">
        <v>0</v>
      </c>
      <c r="L16" s="13">
        <v>41</v>
      </c>
      <c r="M16" s="13">
        <v>3725</v>
      </c>
      <c r="N16" s="13">
        <v>0</v>
      </c>
      <c r="O16" s="13">
        <f t="shared" si="0"/>
        <v>973</v>
      </c>
      <c r="P16" s="13">
        <f t="shared" si="1"/>
        <v>98290</v>
      </c>
    </row>
    <row r="17" spans="1:16" ht="24.75" customHeight="1">
      <c r="A17" s="166" t="s">
        <v>40</v>
      </c>
      <c r="B17" s="12">
        <v>0</v>
      </c>
      <c r="C17" s="12">
        <v>0</v>
      </c>
      <c r="D17" s="12">
        <v>0</v>
      </c>
      <c r="E17" s="12">
        <v>0</v>
      </c>
      <c r="F17" s="12">
        <v>6</v>
      </c>
      <c r="G17" s="12">
        <v>300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20000</v>
      </c>
      <c r="O17" s="12">
        <f t="shared" si="0"/>
        <v>6</v>
      </c>
      <c r="P17" s="12">
        <f t="shared" si="1"/>
        <v>20300</v>
      </c>
    </row>
    <row r="18" spans="1:16" ht="24.75" customHeight="1" thickBot="1">
      <c r="A18" s="167" t="s">
        <v>41</v>
      </c>
      <c r="B18" s="13">
        <v>268</v>
      </c>
      <c r="C18" s="13">
        <v>20100</v>
      </c>
      <c r="D18" s="13">
        <v>1429</v>
      </c>
      <c r="E18" s="13">
        <v>133980</v>
      </c>
      <c r="F18" s="13">
        <v>1420</v>
      </c>
      <c r="G18" s="13">
        <v>126540</v>
      </c>
      <c r="H18" s="13">
        <v>243</v>
      </c>
      <c r="I18" s="13">
        <v>23325</v>
      </c>
      <c r="J18" s="13">
        <v>0</v>
      </c>
      <c r="K18" s="13">
        <v>0</v>
      </c>
      <c r="L18" s="13">
        <v>163</v>
      </c>
      <c r="M18" s="13">
        <v>19880</v>
      </c>
      <c r="N18" s="13">
        <v>61000</v>
      </c>
      <c r="O18" s="13">
        <f t="shared" si="0"/>
        <v>3523</v>
      </c>
      <c r="P18" s="13">
        <f t="shared" si="1"/>
        <v>384825</v>
      </c>
    </row>
    <row r="19" spans="1:16" ht="24.75" customHeight="1" thickBot="1">
      <c r="A19" s="175" t="s">
        <v>3</v>
      </c>
      <c r="B19" s="18">
        <f aca="true" t="shared" si="2" ref="B19:P19">SUM(B6:B18)</f>
        <v>518</v>
      </c>
      <c r="C19" s="18">
        <f t="shared" si="2"/>
        <v>44935</v>
      </c>
      <c r="D19" s="18">
        <f t="shared" si="2"/>
        <v>4713</v>
      </c>
      <c r="E19" s="18">
        <f t="shared" si="2"/>
        <v>517795</v>
      </c>
      <c r="F19" s="18">
        <f t="shared" si="2"/>
        <v>11798</v>
      </c>
      <c r="G19" s="18">
        <f t="shared" si="2"/>
        <v>879363</v>
      </c>
      <c r="H19" s="18">
        <f t="shared" si="2"/>
        <v>1638</v>
      </c>
      <c r="I19" s="18">
        <f t="shared" si="2"/>
        <v>179333</v>
      </c>
      <c r="J19" s="18">
        <f t="shared" si="2"/>
        <v>50</v>
      </c>
      <c r="K19" s="18">
        <f t="shared" si="2"/>
        <v>4000</v>
      </c>
      <c r="L19" s="18">
        <f t="shared" si="2"/>
        <v>891</v>
      </c>
      <c r="M19" s="18">
        <f t="shared" si="2"/>
        <v>97430</v>
      </c>
      <c r="N19" s="18">
        <f t="shared" si="2"/>
        <v>568749</v>
      </c>
      <c r="O19" s="18">
        <f t="shared" si="2"/>
        <v>19608</v>
      </c>
      <c r="P19" s="18">
        <f t="shared" si="2"/>
        <v>2291605</v>
      </c>
    </row>
    <row r="20" spans="1:14" ht="16.5" thickTop="1">
      <c r="A20" s="5"/>
      <c r="B20" s="11"/>
      <c r="C20" s="11"/>
      <c r="D20" s="11"/>
      <c r="E20" s="5"/>
      <c r="F20" s="11"/>
      <c r="G20" s="11"/>
      <c r="H20" s="11"/>
      <c r="I20" s="11"/>
      <c r="J20" s="11"/>
      <c r="K20" s="5"/>
      <c r="L20" s="11"/>
      <c r="M20" s="11"/>
      <c r="N20" s="6"/>
    </row>
    <row r="21" spans="1:14" ht="15">
      <c r="A21" s="308"/>
      <c r="B21" s="308"/>
      <c r="C21" s="308"/>
      <c r="D21" s="308"/>
      <c r="E21" s="308"/>
      <c r="F21" s="308"/>
      <c r="G21" s="308"/>
      <c r="H21" s="308"/>
      <c r="I21" s="7"/>
      <c r="J21" s="7"/>
      <c r="K21" s="7"/>
      <c r="L21" s="7"/>
      <c r="M21" s="7"/>
      <c r="N21" s="7"/>
    </row>
    <row r="22" spans="1:14" ht="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ht="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ht="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ht="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ht="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ht="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ht="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ht="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ht="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ht="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ht="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ht="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ht="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ht="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ht="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ht="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ht="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ht="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ht="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1:14" ht="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1:14" ht="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1:14" ht="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1:14" ht="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1:14" ht="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1:14" ht="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1:14" ht="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1:14" ht="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1:14" ht="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1:14" ht="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1:14" ht="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1:14" ht="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1:14" ht="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</row>
    <row r="75" spans="1:14" ht="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1:14" ht="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1:14" ht="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1:14" ht="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1:14" ht="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1:14" ht="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1:14" ht="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1:14" ht="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1:14" ht="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1:14" ht="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1:14" ht="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1:14" ht="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1:14" ht="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1:14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1:14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1:14" ht="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1:14" ht="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1:14" ht="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1:14" ht="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1:14" ht="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1:14" ht="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1:14" ht="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1:14" ht="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1:14" ht="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1:14" ht="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1:14" ht="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1:14" ht="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1:14" ht="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1:14" ht="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4" ht="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1:14" ht="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1:14" ht="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1:14" ht="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1:14" ht="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1:14" ht="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1:14" ht="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1:14" ht="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1:14" ht="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</row>
    <row r="119" spans="1:14" ht="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</row>
    <row r="120" spans="1:14" ht="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</row>
    <row r="121" spans="1:14" ht="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</row>
    <row r="122" spans="1:14" ht="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</row>
    <row r="123" spans="1:14" ht="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</row>
    <row r="124" spans="1:14" ht="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</row>
    <row r="125" spans="1:14" ht="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</row>
    <row r="126" spans="1:14" ht="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</row>
    <row r="127" spans="1:14" ht="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</row>
    <row r="128" spans="1:14" ht="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</row>
    <row r="129" spans="1:14" ht="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</row>
    <row r="130" spans="1:14" ht="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</row>
    <row r="131" spans="1:14" ht="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</row>
    <row r="132" spans="1:14" ht="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</row>
    <row r="133" spans="1:14" ht="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</row>
    <row r="134" spans="1:14" ht="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</row>
    <row r="135" spans="1:14" ht="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</row>
    <row r="136" spans="1:14" ht="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</row>
    <row r="137" spans="1:14" ht="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</row>
    <row r="138" spans="1:14" ht="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</row>
    <row r="139" spans="1:14" ht="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</row>
    <row r="140" spans="1:14" ht="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</row>
    <row r="141" spans="1:14" ht="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</row>
    <row r="142" spans="1:14" ht="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</row>
    <row r="143" spans="1:14" ht="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</row>
    <row r="144" spans="1:14" ht="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</row>
    <row r="145" spans="1:14" ht="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</row>
    <row r="146" spans="1:14" ht="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</row>
    <row r="147" spans="1:14" ht="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</row>
    <row r="148" spans="1:14" ht="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</row>
    <row r="149" spans="1:14" ht="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</row>
    <row r="150" spans="1:14" ht="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</row>
    <row r="151" spans="1:14" ht="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</row>
    <row r="152" spans="1:14" ht="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</row>
    <row r="153" spans="1:14" ht="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</row>
    <row r="154" spans="1:14" ht="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</row>
    <row r="155" spans="1:14" ht="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</row>
    <row r="156" spans="1:14" ht="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</row>
    <row r="157" spans="1:14" ht="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</row>
    <row r="158" spans="1:14" ht="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</row>
    <row r="159" spans="1:14" ht="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</row>
    <row r="160" spans="1:14" ht="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</row>
    <row r="161" spans="1:14" ht="1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</row>
    <row r="162" spans="1:14" ht="1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</row>
    <row r="163" spans="1:14" ht="1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</row>
    <row r="164" spans="1:14" ht="1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</row>
    <row r="165" spans="1:14" ht="1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</row>
    <row r="166" spans="1:14" ht="1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</row>
    <row r="167" spans="1:14" ht="1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</row>
    <row r="168" spans="1:14" ht="1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</row>
    <row r="169" spans="1:14" ht="1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</row>
    <row r="170" spans="1:14" ht="1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</row>
    <row r="171" spans="1:14" ht="1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</row>
    <row r="172" spans="1:14" ht="1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</row>
    <row r="173" spans="1:14" ht="1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</row>
    <row r="174" spans="1:14" ht="1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</row>
    <row r="175" spans="1:14" ht="1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</row>
    <row r="176" spans="1:14" ht="1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</row>
    <row r="177" spans="1:14" ht="1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</row>
    <row r="178" spans="1:14" ht="1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</row>
    <row r="179" spans="1:14" ht="1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</row>
    <row r="180" spans="1:14" ht="1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</row>
    <row r="181" spans="1:14" ht="1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</row>
    <row r="182" spans="1:14" ht="1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</row>
    <row r="183" spans="1:14" ht="1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</row>
    <row r="184" spans="1:14" ht="1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</row>
    <row r="185" spans="1:14" ht="1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</row>
    <row r="186" spans="1:14" ht="1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</row>
    <row r="187" spans="1:14" ht="1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</row>
    <row r="188" spans="1:14" ht="1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</row>
    <row r="189" spans="1:14" ht="1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</row>
    <row r="190" spans="1:14" ht="1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</row>
    <row r="191" spans="1:14" ht="1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</row>
    <row r="192" spans="1:14" ht="1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</row>
    <row r="193" spans="1:14" ht="1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</row>
    <row r="194" spans="1:14" ht="1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</row>
    <row r="195" spans="1:14" ht="1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</row>
    <row r="196" spans="1:14" ht="1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</row>
    <row r="197" spans="1:14" ht="1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</row>
    <row r="198" spans="1:14" ht="1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</row>
    <row r="199" spans="1:14" ht="1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</row>
    <row r="200" spans="1:14" ht="1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</row>
    <row r="201" spans="1:14" ht="1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</row>
    <row r="202" spans="1:14" ht="1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</row>
    <row r="203" spans="1:14" ht="1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</row>
    <row r="204" spans="1:14" ht="1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</row>
    <row r="205" spans="1:14" ht="1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</row>
    <row r="206" spans="1:14" ht="1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</row>
    <row r="207" spans="1:14" ht="1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</row>
    <row r="208" spans="1:14" ht="1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</row>
    <row r="209" spans="1:14" ht="1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</row>
    <row r="210" spans="1:14" ht="1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</row>
    <row r="211" spans="1:14" ht="1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</row>
    <row r="212" spans="1:14" ht="1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</row>
    <row r="213" spans="1:14" ht="1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</row>
    <row r="214" spans="1:14" ht="1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</row>
    <row r="215" spans="1:14" ht="1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</row>
    <row r="216" spans="1:14" ht="1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</row>
    <row r="217" spans="1:14" ht="1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</row>
    <row r="218" spans="1:14" ht="1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</row>
    <row r="219" spans="1:14" ht="1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</row>
    <row r="220" spans="1:14" ht="1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</row>
    <row r="221" spans="1:14" ht="1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</row>
    <row r="222" spans="1:14" ht="1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</row>
    <row r="223" spans="1:14" ht="1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</row>
    <row r="224" spans="1:14" ht="1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</row>
    <row r="225" spans="1:14" ht="1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</row>
    <row r="226" spans="1:14" ht="1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</row>
    <row r="227" spans="1:14" ht="1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</row>
    <row r="228" spans="1:14" ht="1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</row>
    <row r="229" spans="1:14" ht="1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</row>
    <row r="230" spans="1:14" ht="1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</row>
    <row r="231" spans="1:14" ht="1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</row>
    <row r="232" spans="1:14" ht="1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</row>
    <row r="233" spans="1:14" ht="1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</row>
    <row r="234" spans="1:14" ht="1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</row>
    <row r="235" spans="1:14" ht="1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</row>
    <row r="236" spans="1:14" ht="1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</row>
    <row r="237" spans="1:14" ht="1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</row>
    <row r="238" spans="1:14" ht="1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</row>
    <row r="239" spans="1:14" ht="1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</row>
    <row r="240" spans="1:14" ht="1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</row>
    <row r="241" spans="1:14" ht="1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</row>
    <row r="242" spans="1:14" ht="1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</row>
    <row r="243" spans="1:14" ht="1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</row>
    <row r="244" spans="1:14" ht="1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</row>
    <row r="245" spans="1:14" ht="1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</row>
    <row r="246" spans="1:14" ht="1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</row>
    <row r="247" spans="1:14" ht="1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</row>
    <row r="248" spans="1:14" ht="1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</row>
    <row r="249" spans="1:14" ht="1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</row>
    <row r="250" spans="1:14" ht="1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</row>
    <row r="251" spans="1:14" ht="1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</row>
    <row r="252" spans="1:14" ht="1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</row>
    <row r="253" spans="1:14" ht="1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</row>
    <row r="254" spans="1:14" ht="1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</row>
    <row r="255" spans="1:14" ht="1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</row>
    <row r="256" spans="1:14" ht="1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</row>
    <row r="257" spans="1:14" ht="1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</row>
    <row r="258" spans="1:14" ht="1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</row>
    <row r="259" spans="1:14" ht="1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</row>
    <row r="260" spans="1:14" ht="1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</row>
    <row r="261" spans="1:14" ht="1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</row>
    <row r="262" spans="1:14" ht="1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</row>
    <row r="263" spans="1:14" ht="1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</row>
    <row r="264" spans="1:14" ht="1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</row>
    <row r="265" spans="1:14" ht="1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</row>
    <row r="266" spans="1:14" ht="1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</row>
    <row r="267" spans="1:14" ht="1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</row>
    <row r="268" spans="1:14" ht="1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</row>
    <row r="269" spans="1:14" ht="1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</row>
    <row r="270" spans="1:14" ht="1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</row>
    <row r="271" spans="1:14" ht="1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</row>
    <row r="272" spans="1:14" ht="1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</row>
    <row r="273" spans="1:14" ht="1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</row>
    <row r="274" spans="1:14" ht="1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</row>
    <row r="275" spans="1:14" ht="1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</row>
    <row r="276" spans="1:14" ht="1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</row>
    <row r="277" spans="1:14" ht="1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</row>
    <row r="278" spans="1:14" ht="1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</row>
    <row r="279" spans="1:14" ht="1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</row>
    <row r="280" spans="1:14" ht="1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</row>
    <row r="281" spans="1:14" ht="1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</row>
    <row r="282" spans="1:14" ht="1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</row>
    <row r="283" spans="1:14" ht="1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</row>
    <row r="284" spans="1:14" ht="1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</row>
    <row r="285" spans="1:14" ht="1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</row>
    <row r="286" spans="1:14" ht="1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</row>
    <row r="287" spans="1:14" ht="1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</row>
    <row r="288" spans="1:14" ht="1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</row>
    <row r="289" spans="1:14" ht="1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</row>
    <row r="290" spans="1:14" ht="1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</row>
    <row r="291" spans="1:14" ht="1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</row>
    <row r="292" spans="1:14" ht="1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</row>
    <row r="293" spans="1:14" ht="1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</row>
    <row r="294" spans="1:14" ht="1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</row>
    <row r="295" spans="1:14" ht="1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</row>
    <row r="296" spans="1:14" ht="1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</row>
    <row r="297" spans="1:14" ht="1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</row>
    <row r="298" spans="1:14" ht="1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</row>
    <row r="299" spans="1:14" ht="1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</row>
    <row r="300" spans="1:14" ht="1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</row>
    <row r="301" spans="1:14" ht="1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</row>
    <row r="302" spans="1:14" ht="1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</row>
    <row r="303" spans="1:14" ht="1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</row>
    <row r="304" spans="1:14" ht="1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</row>
    <row r="305" spans="1:14" ht="1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</row>
    <row r="306" spans="1:14" ht="1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</row>
    <row r="307" spans="1:14" ht="1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</row>
    <row r="308" spans="1:14" ht="1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</row>
    <row r="309" spans="1:14" ht="1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</row>
    <row r="310" spans="1:14" ht="1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</row>
    <row r="311" spans="1:14" ht="1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</row>
    <row r="312" spans="1:14" ht="1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</row>
    <row r="313" spans="1:14" ht="1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</row>
    <row r="314" spans="1:14" ht="1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</row>
    <row r="315" spans="1:14" ht="1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</row>
    <row r="316" spans="1:14" ht="1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</row>
    <row r="317" spans="1:14" ht="1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</row>
    <row r="318" spans="1:14" ht="1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</row>
    <row r="319" spans="1:14" ht="1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</row>
    <row r="320" spans="1:14" ht="1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</row>
    <row r="321" spans="1:14" ht="1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</row>
    <row r="322" spans="1:14" ht="1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</row>
    <row r="323" spans="1:14" ht="1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</row>
    <row r="324" spans="1:14" ht="1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</row>
    <row r="325" spans="1:14" ht="1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</row>
    <row r="326" spans="1:14" ht="1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</row>
    <row r="327" spans="1:14" ht="1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</row>
    <row r="328" spans="1:14" ht="1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</row>
    <row r="329" spans="1:14" ht="1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</row>
    <row r="330" spans="1:14" ht="1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</row>
    <row r="331" spans="1:14" ht="1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</row>
    <row r="332" spans="1:14" ht="1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</row>
    <row r="333" spans="1:14" ht="1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</row>
    <row r="334" spans="1:14" ht="1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</row>
    <row r="335" spans="1:14" ht="1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</row>
    <row r="336" spans="1:14" ht="1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</row>
    <row r="337" spans="1:14" ht="1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</row>
    <row r="338" spans="1:14" ht="1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</row>
    <row r="339" spans="1:14" ht="1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</row>
    <row r="340" spans="1:14" ht="1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</row>
    <row r="341" spans="1:14" ht="1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</row>
    <row r="342" spans="1:14" ht="1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</row>
    <row r="343" spans="1:14" ht="1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</row>
    <row r="344" spans="1:14" ht="1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</row>
    <row r="345" spans="1:14" ht="1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</row>
    <row r="346" spans="1:14" ht="1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</row>
    <row r="347" spans="1:14" ht="1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</row>
    <row r="348" spans="1:14" ht="1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</row>
    <row r="349" spans="1:14" ht="1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</row>
    <row r="350" spans="1:14" ht="1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</row>
    <row r="351" spans="1:14" ht="1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</row>
    <row r="352" spans="1:14" ht="1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</row>
    <row r="353" spans="1:14" ht="1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</row>
    <row r="354" spans="1:14" ht="1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</row>
    <row r="355" spans="1:14" ht="1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</row>
    <row r="356" spans="1:14" ht="1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</row>
    <row r="357" spans="1:14" ht="1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</row>
    <row r="358" spans="1:14" ht="1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</row>
    <row r="359" spans="1:14" ht="1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</row>
    <row r="360" spans="1:14" ht="1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</row>
    <row r="361" spans="1:14" ht="1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</row>
    <row r="362" spans="1:14" ht="1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</row>
    <row r="363" spans="1:14" ht="1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</row>
    <row r="364" spans="1:14" ht="1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</row>
    <row r="365" spans="1:14" ht="1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</row>
    <row r="366" spans="1:14" ht="1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</row>
    <row r="367" spans="1:14" ht="1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</row>
    <row r="368" spans="1:14" ht="1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</row>
    <row r="369" spans="1:14" ht="1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</row>
    <row r="370" spans="1:14" ht="1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</row>
    <row r="371" spans="1:14" ht="1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</row>
    <row r="372" spans="1:14" ht="1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</row>
    <row r="373" spans="1:14" ht="1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</row>
    <row r="374" spans="1:14" ht="1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</row>
    <row r="375" spans="1:14" ht="1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</row>
    <row r="376" spans="1:14" ht="1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</row>
    <row r="377" spans="1:14" ht="1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</row>
    <row r="378" spans="1:14" ht="1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</row>
    <row r="379" spans="1:14" ht="1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</row>
    <row r="380" spans="1:14" ht="1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</row>
    <row r="381" spans="1:14" ht="1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</row>
    <row r="382" spans="1:14" ht="1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</row>
    <row r="383" spans="1:14" ht="1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</row>
    <row r="384" spans="1:14" ht="1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</row>
    <row r="385" spans="1:14" ht="1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</row>
    <row r="386" spans="1:14" ht="1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</row>
    <row r="387" spans="1:14" ht="1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</row>
    <row r="388" spans="1:14" ht="1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</row>
    <row r="389" spans="1:14" ht="1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</row>
    <row r="390" spans="1:14" ht="1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</row>
    <row r="391" spans="1:14" ht="1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</row>
    <row r="392" spans="1:14" ht="1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</row>
    <row r="393" spans="1:14" ht="1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</row>
    <row r="394" spans="1:14" ht="1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</row>
    <row r="395" spans="1:14" ht="1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</row>
    <row r="396" spans="1:14" ht="1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</row>
    <row r="397" spans="1:14" ht="1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</row>
    <row r="398" spans="1:14" ht="1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</row>
    <row r="399" spans="1:14" ht="1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</row>
    <row r="400" spans="1:14" ht="1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</row>
    <row r="401" spans="1:14" ht="1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</row>
    <row r="402" spans="1:14" ht="1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</row>
    <row r="403" spans="1:14" ht="1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</row>
    <row r="404" spans="1:14" ht="1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</row>
    <row r="405" spans="1:14" ht="1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</row>
    <row r="406" spans="1:14" ht="1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</row>
    <row r="407" spans="1:14" ht="1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</row>
    <row r="408" spans="1:14" ht="1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</row>
    <row r="409" spans="1:14" ht="1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</row>
    <row r="410" spans="1:14" ht="1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</row>
    <row r="411" spans="1:14" ht="1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</row>
    <row r="412" spans="1:14" ht="1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</row>
    <row r="413" spans="1:14" ht="1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</row>
    <row r="414" spans="1:14" ht="1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</row>
    <row r="415" spans="1:14" ht="1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</row>
    <row r="416" spans="1:14" ht="1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</row>
    <row r="417" spans="1:14" ht="1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</row>
    <row r="418" spans="1:14" ht="1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</row>
    <row r="419" spans="1:14" ht="1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</row>
    <row r="420" spans="1:14" ht="1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</row>
    <row r="421" spans="1:14" ht="1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</row>
    <row r="422" spans="1:14" ht="1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</row>
    <row r="423" spans="1:14" ht="1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</row>
    <row r="424" spans="1:14" ht="1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</row>
    <row r="425" spans="1:14" ht="1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</row>
    <row r="426" spans="1:14" ht="1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</row>
    <row r="427" spans="1:14" ht="1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</row>
    <row r="428" spans="1:14" ht="1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</row>
    <row r="429" spans="1:14" ht="1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</row>
    <row r="430" spans="1:14" ht="1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</row>
    <row r="431" spans="1:14" ht="1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</row>
    <row r="432" spans="1:14" ht="1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</row>
    <row r="433" spans="1:14" ht="1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</row>
    <row r="434" spans="1:14" ht="1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</row>
    <row r="435" spans="1:14" ht="1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</row>
    <row r="436" spans="1:14" ht="1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</row>
    <row r="437" spans="1:14" ht="1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</row>
    <row r="438" spans="1:14" ht="1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</row>
    <row r="439" spans="1:14" ht="1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</row>
    <row r="440" spans="1:14" ht="1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</row>
    <row r="441" spans="1:14" ht="1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</row>
    <row r="442" spans="1:14" ht="1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</row>
    <row r="443" spans="1:14" ht="1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</row>
    <row r="444" spans="1:14" ht="1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</row>
    <row r="445" spans="1:14" ht="1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</row>
    <row r="446" spans="1:14" ht="1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</row>
    <row r="447" spans="1:14" ht="1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</row>
    <row r="448" spans="1:14" ht="1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</row>
    <row r="449" spans="1:14" ht="1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</row>
  </sheetData>
  <sheetProtection/>
  <mergeCells count="13">
    <mergeCell ref="A3:C3"/>
    <mergeCell ref="A2:P2"/>
    <mergeCell ref="A4:A5"/>
    <mergeCell ref="B4:C4"/>
    <mergeCell ref="D4:E4"/>
    <mergeCell ref="G3:I3"/>
    <mergeCell ref="N3:P3"/>
    <mergeCell ref="F4:G4"/>
    <mergeCell ref="H4:I4"/>
    <mergeCell ref="J4:K4"/>
    <mergeCell ref="A21:H21"/>
    <mergeCell ref="L4:M4"/>
    <mergeCell ref="O4:P4"/>
  </mergeCells>
  <printOptions/>
  <pageMargins left="1" right="1" top="1" bottom="1" header="0.5" footer="0.5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3:T90"/>
  <sheetViews>
    <sheetView rightToLeft="1" zoomScalePageLayoutView="0" workbookViewId="0" topLeftCell="A67">
      <selection activeCell="P75" sqref="P75"/>
    </sheetView>
  </sheetViews>
  <sheetFormatPr defaultColWidth="9.140625" defaultRowHeight="15"/>
  <cols>
    <col min="1" max="1" width="8.28125" style="0" customWidth="1"/>
    <col min="2" max="2" width="10.8515625" style="0" customWidth="1"/>
    <col min="3" max="3" width="9.8515625" style="0" customWidth="1"/>
    <col min="4" max="4" width="11.140625" style="0" customWidth="1"/>
    <col min="5" max="5" width="9.421875" style="0" customWidth="1"/>
    <col min="6" max="6" width="9.28125" style="0" customWidth="1"/>
    <col min="7" max="7" width="8.8515625" style="0" customWidth="1"/>
    <col min="8" max="8" width="9.8515625" style="0" customWidth="1"/>
    <col min="9" max="9" width="9.7109375" style="0" customWidth="1"/>
    <col min="10" max="10" width="12.28125" style="0" customWidth="1"/>
    <col min="11" max="11" width="10.8515625" style="0" customWidth="1"/>
    <col min="12" max="12" width="12.00390625" style="0" customWidth="1"/>
  </cols>
  <sheetData>
    <row r="3" spans="2:12" ht="18">
      <c r="B3" s="314" t="s">
        <v>392</v>
      </c>
      <c r="C3" s="314"/>
      <c r="D3" s="314"/>
      <c r="E3" s="314"/>
      <c r="F3" s="314"/>
      <c r="G3" s="314"/>
      <c r="H3" s="314"/>
      <c r="I3" s="314"/>
      <c r="J3" s="314"/>
      <c r="K3" s="314"/>
      <c r="L3" s="314"/>
    </row>
    <row r="4" spans="2:12" ht="15.75">
      <c r="B4" s="312" t="s">
        <v>484</v>
      </c>
      <c r="C4" s="312"/>
      <c r="D4" s="205"/>
      <c r="E4" s="205"/>
      <c r="F4" s="335" t="s">
        <v>368</v>
      </c>
      <c r="G4" s="335"/>
      <c r="H4" s="335"/>
      <c r="I4" s="205"/>
      <c r="J4" s="205"/>
      <c r="K4" s="313" t="s">
        <v>49</v>
      </c>
      <c r="L4" s="313"/>
    </row>
    <row r="5" spans="2:12" ht="15.75">
      <c r="B5" s="319" t="s">
        <v>56</v>
      </c>
      <c r="C5" s="323" t="s">
        <v>369</v>
      </c>
      <c r="D5" s="323"/>
      <c r="E5" s="323" t="s">
        <v>370</v>
      </c>
      <c r="F5" s="323"/>
      <c r="G5" s="323" t="s">
        <v>434</v>
      </c>
      <c r="H5" s="323"/>
      <c r="I5" s="323" t="s">
        <v>433</v>
      </c>
      <c r="J5" s="323"/>
      <c r="K5" s="323" t="s">
        <v>432</v>
      </c>
      <c r="L5" s="323"/>
    </row>
    <row r="6" spans="2:12" ht="16.5" thickBot="1">
      <c r="B6" s="320"/>
      <c r="C6" s="206" t="s">
        <v>26</v>
      </c>
      <c r="D6" s="206" t="s">
        <v>33</v>
      </c>
      <c r="E6" s="206" t="s">
        <v>26</v>
      </c>
      <c r="F6" s="206" t="s">
        <v>33</v>
      </c>
      <c r="G6" s="206" t="s">
        <v>26</v>
      </c>
      <c r="H6" s="206" t="s">
        <v>33</v>
      </c>
      <c r="I6" s="206" t="s">
        <v>26</v>
      </c>
      <c r="J6" s="206" t="s">
        <v>33</v>
      </c>
      <c r="K6" s="206" t="s">
        <v>4</v>
      </c>
      <c r="L6" s="206" t="s">
        <v>33</v>
      </c>
    </row>
    <row r="7" spans="2:12" ht="24.75" customHeight="1" thickTop="1">
      <c r="B7" s="116" t="s">
        <v>408</v>
      </c>
      <c r="C7" s="13">
        <v>8970</v>
      </c>
      <c r="D7" s="13">
        <v>56970</v>
      </c>
      <c r="E7" s="13">
        <v>20600</v>
      </c>
      <c r="F7" s="13">
        <v>54050</v>
      </c>
      <c r="G7" s="13">
        <v>0</v>
      </c>
      <c r="H7" s="13">
        <v>0</v>
      </c>
      <c r="I7" s="13">
        <v>1750</v>
      </c>
      <c r="J7" s="13">
        <v>50030</v>
      </c>
      <c r="K7" s="13">
        <v>5144</v>
      </c>
      <c r="L7" s="13">
        <v>63050</v>
      </c>
    </row>
    <row r="8" spans="2:12" ht="24.75" customHeight="1">
      <c r="B8" s="117" t="s">
        <v>34</v>
      </c>
      <c r="C8" s="12">
        <v>1800</v>
      </c>
      <c r="D8" s="12">
        <v>1800</v>
      </c>
      <c r="E8" s="12">
        <v>1800</v>
      </c>
      <c r="F8" s="12">
        <v>1800</v>
      </c>
      <c r="G8" s="12">
        <v>10250</v>
      </c>
      <c r="H8" s="12">
        <v>20500</v>
      </c>
      <c r="I8" s="12">
        <v>3203</v>
      </c>
      <c r="J8" s="12">
        <v>93578</v>
      </c>
      <c r="K8" s="12">
        <v>4</v>
      </c>
      <c r="L8" s="12">
        <v>120</v>
      </c>
    </row>
    <row r="9" spans="2:12" ht="24.75" customHeight="1">
      <c r="B9" s="116" t="s">
        <v>35</v>
      </c>
      <c r="C9" s="13">
        <v>27472</v>
      </c>
      <c r="D9" s="13">
        <v>16236</v>
      </c>
      <c r="E9" s="13">
        <v>135100</v>
      </c>
      <c r="F9" s="13">
        <v>90025</v>
      </c>
      <c r="G9" s="13">
        <v>3180</v>
      </c>
      <c r="H9" s="13">
        <v>7080</v>
      </c>
      <c r="I9" s="13">
        <v>15120</v>
      </c>
      <c r="J9" s="13">
        <v>554545</v>
      </c>
      <c r="K9" s="13">
        <v>117</v>
      </c>
      <c r="L9" s="13">
        <v>19400</v>
      </c>
    </row>
    <row r="10" spans="2:12" ht="24.75" customHeight="1">
      <c r="B10" s="117" t="s">
        <v>472</v>
      </c>
      <c r="C10" s="12">
        <v>631</v>
      </c>
      <c r="D10" s="12">
        <v>631</v>
      </c>
      <c r="E10" s="12">
        <v>5592</v>
      </c>
      <c r="F10" s="12">
        <v>3355</v>
      </c>
      <c r="G10" s="12">
        <v>0</v>
      </c>
      <c r="H10" s="12">
        <v>0</v>
      </c>
      <c r="I10" s="12">
        <v>287</v>
      </c>
      <c r="J10" s="12">
        <v>2583</v>
      </c>
      <c r="K10" s="12">
        <v>8</v>
      </c>
      <c r="L10" s="12">
        <v>914</v>
      </c>
    </row>
    <row r="11" spans="2:12" ht="24.75" customHeight="1">
      <c r="B11" s="116" t="s">
        <v>36</v>
      </c>
      <c r="C11" s="13">
        <v>115450</v>
      </c>
      <c r="D11" s="13">
        <v>227650</v>
      </c>
      <c r="E11" s="13">
        <v>206500</v>
      </c>
      <c r="F11" s="13">
        <v>318100</v>
      </c>
      <c r="G11" s="13">
        <v>12288</v>
      </c>
      <c r="H11" s="13">
        <v>393230</v>
      </c>
      <c r="I11" s="13">
        <v>67436</v>
      </c>
      <c r="J11" s="13">
        <v>1078980</v>
      </c>
      <c r="K11" s="13">
        <v>83</v>
      </c>
      <c r="L11" s="13">
        <v>43350</v>
      </c>
    </row>
    <row r="12" spans="2:12" ht="24.75" customHeight="1">
      <c r="B12" s="117" t="s">
        <v>37</v>
      </c>
      <c r="C12" s="12">
        <v>6060</v>
      </c>
      <c r="D12" s="12">
        <v>8900</v>
      </c>
      <c r="E12" s="12">
        <v>21420</v>
      </c>
      <c r="F12" s="12">
        <v>35050</v>
      </c>
      <c r="G12" s="12">
        <v>122875</v>
      </c>
      <c r="H12" s="12">
        <v>490000</v>
      </c>
      <c r="I12" s="12">
        <v>34026</v>
      </c>
      <c r="J12" s="12">
        <v>657130</v>
      </c>
      <c r="K12" s="12">
        <v>116</v>
      </c>
      <c r="L12" s="12">
        <v>12360</v>
      </c>
    </row>
    <row r="13" spans="2:12" ht="24.75" customHeight="1">
      <c r="B13" s="116" t="s">
        <v>38</v>
      </c>
      <c r="C13" s="13">
        <v>0</v>
      </c>
      <c r="D13" s="13">
        <v>0</v>
      </c>
      <c r="E13" s="13">
        <v>8900</v>
      </c>
      <c r="F13" s="13">
        <v>8900</v>
      </c>
      <c r="G13" s="13">
        <v>31735</v>
      </c>
      <c r="H13" s="13">
        <v>109455</v>
      </c>
      <c r="I13" s="13">
        <v>12205</v>
      </c>
      <c r="J13" s="13">
        <v>138250</v>
      </c>
      <c r="K13" s="13">
        <v>4</v>
      </c>
      <c r="L13" s="13">
        <v>1400</v>
      </c>
    </row>
    <row r="14" spans="2:12" ht="24.75" customHeight="1">
      <c r="B14" s="117" t="s">
        <v>39</v>
      </c>
      <c r="C14" s="12">
        <v>2680</v>
      </c>
      <c r="D14" s="12">
        <v>1298</v>
      </c>
      <c r="E14" s="12">
        <v>27750</v>
      </c>
      <c r="F14" s="12">
        <v>23250</v>
      </c>
      <c r="G14" s="12">
        <v>115200</v>
      </c>
      <c r="H14" s="12">
        <v>255400</v>
      </c>
      <c r="I14" s="12">
        <v>150922</v>
      </c>
      <c r="J14" s="12">
        <v>3169360</v>
      </c>
      <c r="K14" s="12">
        <v>610</v>
      </c>
      <c r="L14" s="12">
        <v>15250</v>
      </c>
    </row>
    <row r="15" spans="2:12" ht="24.75" customHeight="1">
      <c r="B15" s="116" t="s">
        <v>410</v>
      </c>
      <c r="C15" s="13">
        <v>0</v>
      </c>
      <c r="D15" s="13">
        <v>0</v>
      </c>
      <c r="E15" s="13">
        <v>350</v>
      </c>
      <c r="F15" s="13">
        <v>3500</v>
      </c>
      <c r="G15" s="13">
        <v>0</v>
      </c>
      <c r="H15" s="13">
        <v>0</v>
      </c>
      <c r="I15" s="13">
        <v>200</v>
      </c>
      <c r="J15" s="13">
        <v>10000</v>
      </c>
      <c r="K15" s="13">
        <v>2</v>
      </c>
      <c r="L15" s="13">
        <v>600</v>
      </c>
    </row>
    <row r="16" spans="2:12" ht="24.75" customHeight="1">
      <c r="B16" s="242" t="s">
        <v>473</v>
      </c>
      <c r="C16" s="12">
        <v>10150</v>
      </c>
      <c r="D16" s="12">
        <v>5450</v>
      </c>
      <c r="E16" s="12">
        <v>204600</v>
      </c>
      <c r="F16" s="12">
        <v>209200</v>
      </c>
      <c r="G16" s="12">
        <v>0</v>
      </c>
      <c r="H16" s="12">
        <v>0</v>
      </c>
      <c r="I16" s="12">
        <v>4460</v>
      </c>
      <c r="J16" s="12">
        <v>168280</v>
      </c>
      <c r="K16" s="12">
        <v>90</v>
      </c>
      <c r="L16" s="12">
        <v>3525</v>
      </c>
    </row>
    <row r="17" spans="2:12" ht="24.75" customHeight="1">
      <c r="B17" s="116" t="s">
        <v>474</v>
      </c>
      <c r="C17" s="13">
        <v>5750</v>
      </c>
      <c r="D17" s="13">
        <v>12100</v>
      </c>
      <c r="E17" s="13">
        <v>35600</v>
      </c>
      <c r="F17" s="13">
        <v>161400</v>
      </c>
      <c r="G17" s="13">
        <v>5100</v>
      </c>
      <c r="H17" s="13">
        <v>61000</v>
      </c>
      <c r="I17" s="13">
        <v>10730</v>
      </c>
      <c r="J17" s="13">
        <v>154170</v>
      </c>
      <c r="K17" s="13">
        <v>285</v>
      </c>
      <c r="L17" s="13">
        <v>5550</v>
      </c>
    </row>
    <row r="18" spans="2:12" ht="24.75" customHeight="1">
      <c r="B18" s="242" t="s">
        <v>40</v>
      </c>
      <c r="C18" s="12">
        <v>0</v>
      </c>
      <c r="D18" s="12">
        <v>0</v>
      </c>
      <c r="E18" s="12">
        <v>0</v>
      </c>
      <c r="F18" s="12">
        <v>0</v>
      </c>
      <c r="G18" s="12">
        <v>7200</v>
      </c>
      <c r="H18" s="12">
        <v>31800</v>
      </c>
      <c r="I18" s="12">
        <v>0</v>
      </c>
      <c r="J18" s="12">
        <v>0</v>
      </c>
      <c r="K18" s="12">
        <v>0</v>
      </c>
      <c r="L18" s="12">
        <v>0</v>
      </c>
    </row>
    <row r="19" spans="2:12" ht="24.75" customHeight="1" thickBot="1">
      <c r="B19" s="116" t="s">
        <v>41</v>
      </c>
      <c r="C19" s="13">
        <v>91298</v>
      </c>
      <c r="D19" s="13">
        <v>45548</v>
      </c>
      <c r="E19" s="13">
        <v>191640</v>
      </c>
      <c r="F19" s="13">
        <v>142722</v>
      </c>
      <c r="G19" s="13">
        <v>358900</v>
      </c>
      <c r="H19" s="13">
        <v>871700</v>
      </c>
      <c r="I19" s="13">
        <v>16617</v>
      </c>
      <c r="J19" s="13">
        <v>505150</v>
      </c>
      <c r="K19" s="13">
        <v>0</v>
      </c>
      <c r="L19" s="13">
        <v>0</v>
      </c>
    </row>
    <row r="20" spans="2:12" ht="24.75" customHeight="1" thickBot="1">
      <c r="B20" s="110" t="s">
        <v>3</v>
      </c>
      <c r="C20" s="18">
        <f aca="true" t="shared" si="0" ref="C20:L20">SUM(C7:C19)</f>
        <v>270261</v>
      </c>
      <c r="D20" s="18">
        <f t="shared" si="0"/>
        <v>376583</v>
      </c>
      <c r="E20" s="18">
        <f t="shared" si="0"/>
        <v>859852</v>
      </c>
      <c r="F20" s="18">
        <f t="shared" si="0"/>
        <v>1051352</v>
      </c>
      <c r="G20" s="18">
        <f t="shared" si="0"/>
        <v>666728</v>
      </c>
      <c r="H20" s="18">
        <f t="shared" si="0"/>
        <v>2240165</v>
      </c>
      <c r="I20" s="18">
        <f t="shared" si="0"/>
        <v>316956</v>
      </c>
      <c r="J20" s="18">
        <f t="shared" si="0"/>
        <v>6582056</v>
      </c>
      <c r="K20" s="18">
        <f t="shared" si="0"/>
        <v>6463</v>
      </c>
      <c r="L20" s="18">
        <f t="shared" si="0"/>
        <v>165519</v>
      </c>
    </row>
    <row r="21" spans="2:12" ht="15.75" thickTop="1">
      <c r="B21" s="243"/>
      <c r="C21" s="207"/>
      <c r="D21" s="207"/>
      <c r="E21" s="207"/>
      <c r="F21" s="207"/>
      <c r="G21" s="207"/>
      <c r="H21" s="207"/>
      <c r="I21" s="207"/>
      <c r="J21" s="207"/>
      <c r="K21" s="207"/>
      <c r="L21" s="207"/>
    </row>
    <row r="22" spans="2:7" ht="15">
      <c r="B22" s="25"/>
      <c r="C22" s="25"/>
      <c r="D22" s="25"/>
      <c r="E22" s="25"/>
      <c r="F22" s="25"/>
      <c r="G22" s="25"/>
    </row>
    <row r="23" spans="2:7" ht="15">
      <c r="B23" s="25"/>
      <c r="C23" s="25"/>
      <c r="D23" s="25"/>
      <c r="E23" s="25"/>
      <c r="F23" s="25"/>
      <c r="G23" s="25"/>
    </row>
    <row r="24" spans="2:7" ht="15">
      <c r="B24" s="25"/>
      <c r="C24" s="25"/>
      <c r="D24" s="25"/>
      <c r="E24" s="25"/>
      <c r="F24" s="25"/>
      <c r="G24" s="25"/>
    </row>
    <row r="26" spans="2:12" ht="18">
      <c r="B26" s="314" t="s">
        <v>392</v>
      </c>
      <c r="C26" s="314"/>
      <c r="D26" s="314"/>
      <c r="E26" s="314"/>
      <c r="F26" s="314"/>
      <c r="G26" s="314"/>
      <c r="H26" s="314"/>
      <c r="I26" s="314"/>
      <c r="J26" s="314"/>
      <c r="K26" s="314"/>
      <c r="L26" s="314"/>
    </row>
    <row r="27" spans="2:12" ht="15.75">
      <c r="B27" s="312" t="s">
        <v>484</v>
      </c>
      <c r="C27" s="312"/>
      <c r="D27" s="205"/>
      <c r="E27" s="311" t="s">
        <v>371</v>
      </c>
      <c r="F27" s="311"/>
      <c r="G27" s="311"/>
      <c r="H27" s="311"/>
      <c r="I27" s="311"/>
      <c r="J27" s="119"/>
      <c r="K27" s="313" t="s">
        <v>53</v>
      </c>
      <c r="L27" s="313"/>
    </row>
    <row r="28" spans="2:12" ht="31.5" customHeight="1">
      <c r="B28" s="323" t="s">
        <v>10</v>
      </c>
      <c r="C28" s="329" t="s">
        <v>435</v>
      </c>
      <c r="D28" s="329"/>
      <c r="E28" s="329" t="s">
        <v>436</v>
      </c>
      <c r="F28" s="329"/>
      <c r="G28" s="329" t="s">
        <v>457</v>
      </c>
      <c r="H28" s="329"/>
      <c r="I28" s="329" t="s">
        <v>458</v>
      </c>
      <c r="J28" s="329"/>
      <c r="K28" s="329" t="s">
        <v>459</v>
      </c>
      <c r="L28" s="329"/>
    </row>
    <row r="29" spans="2:12" ht="16.5" thickBot="1">
      <c r="B29" s="324"/>
      <c r="C29" s="206" t="s">
        <v>4</v>
      </c>
      <c r="D29" s="206" t="s">
        <v>33</v>
      </c>
      <c r="E29" s="206" t="s">
        <v>4</v>
      </c>
      <c r="F29" s="206" t="s">
        <v>33</v>
      </c>
      <c r="G29" s="206" t="s">
        <v>4</v>
      </c>
      <c r="H29" s="206" t="s">
        <v>33</v>
      </c>
      <c r="I29" s="206" t="s">
        <v>4</v>
      </c>
      <c r="J29" s="206" t="s">
        <v>33</v>
      </c>
      <c r="K29" s="206" t="s">
        <v>4</v>
      </c>
      <c r="L29" s="206" t="s">
        <v>33</v>
      </c>
    </row>
    <row r="30" spans="2:12" ht="24.75" customHeight="1" thickTop="1">
      <c r="B30" s="116" t="s">
        <v>408</v>
      </c>
      <c r="C30" s="13">
        <v>4719</v>
      </c>
      <c r="D30" s="13">
        <v>44470</v>
      </c>
      <c r="E30" s="13">
        <v>5360</v>
      </c>
      <c r="F30" s="13">
        <v>52130</v>
      </c>
      <c r="G30" s="13">
        <v>537</v>
      </c>
      <c r="H30" s="13">
        <v>72000</v>
      </c>
      <c r="I30" s="13">
        <v>5428</v>
      </c>
      <c r="J30" s="13">
        <v>27504</v>
      </c>
      <c r="K30" s="13">
        <v>553</v>
      </c>
      <c r="L30" s="13">
        <v>35980</v>
      </c>
    </row>
    <row r="31" spans="2:12" ht="24.75" customHeight="1">
      <c r="B31" s="117" t="s">
        <v>34</v>
      </c>
      <c r="C31" s="12">
        <v>56</v>
      </c>
      <c r="D31" s="12">
        <v>168</v>
      </c>
      <c r="E31" s="12">
        <v>0</v>
      </c>
      <c r="F31" s="12">
        <v>0</v>
      </c>
      <c r="G31" s="12">
        <v>3</v>
      </c>
      <c r="H31" s="12">
        <v>3800</v>
      </c>
      <c r="I31" s="12">
        <v>52</v>
      </c>
      <c r="J31" s="12">
        <v>130</v>
      </c>
      <c r="K31" s="12">
        <v>4</v>
      </c>
      <c r="L31" s="12">
        <v>1200</v>
      </c>
    </row>
    <row r="32" spans="2:12" ht="24.75" customHeight="1">
      <c r="B32" s="116" t="s">
        <v>35</v>
      </c>
      <c r="C32" s="13">
        <v>661</v>
      </c>
      <c r="D32" s="13">
        <v>2769</v>
      </c>
      <c r="E32" s="13">
        <v>500</v>
      </c>
      <c r="F32" s="13">
        <v>5000</v>
      </c>
      <c r="G32" s="13">
        <v>22</v>
      </c>
      <c r="H32" s="13">
        <v>75500</v>
      </c>
      <c r="I32" s="13">
        <v>832</v>
      </c>
      <c r="J32" s="13">
        <v>4198</v>
      </c>
      <c r="K32" s="13">
        <v>56</v>
      </c>
      <c r="L32" s="13">
        <v>19950</v>
      </c>
    </row>
    <row r="33" spans="2:12" ht="24.75" customHeight="1">
      <c r="B33" s="117" t="s">
        <v>472</v>
      </c>
      <c r="C33" s="12">
        <v>26</v>
      </c>
      <c r="D33" s="12">
        <v>113</v>
      </c>
      <c r="E33" s="12">
        <v>8</v>
      </c>
      <c r="F33" s="12">
        <v>28</v>
      </c>
      <c r="G33" s="12">
        <v>8</v>
      </c>
      <c r="H33" s="12">
        <v>1930</v>
      </c>
      <c r="I33" s="12">
        <v>69</v>
      </c>
      <c r="J33" s="12">
        <v>389</v>
      </c>
      <c r="K33" s="12">
        <v>8</v>
      </c>
      <c r="L33" s="12">
        <v>1496</v>
      </c>
    </row>
    <row r="34" spans="2:12" ht="24.75" customHeight="1">
      <c r="B34" s="116" t="s">
        <v>36</v>
      </c>
      <c r="C34" s="13">
        <v>9225</v>
      </c>
      <c r="D34" s="13">
        <v>44310</v>
      </c>
      <c r="E34" s="13">
        <v>81</v>
      </c>
      <c r="F34" s="13">
        <v>384</v>
      </c>
      <c r="G34" s="13">
        <v>81</v>
      </c>
      <c r="H34" s="13">
        <v>141750</v>
      </c>
      <c r="I34" s="13">
        <v>8413</v>
      </c>
      <c r="J34" s="13">
        <v>40110</v>
      </c>
      <c r="K34" s="13">
        <v>271</v>
      </c>
      <c r="L34" s="13">
        <v>67740</v>
      </c>
    </row>
    <row r="35" spans="2:12" ht="24.75" customHeight="1">
      <c r="B35" s="117" t="s">
        <v>37</v>
      </c>
      <c r="C35" s="12">
        <v>673</v>
      </c>
      <c r="D35" s="12">
        <v>4668</v>
      </c>
      <c r="E35" s="12">
        <v>0</v>
      </c>
      <c r="F35" s="12">
        <v>0</v>
      </c>
      <c r="G35" s="12">
        <v>24</v>
      </c>
      <c r="H35" s="12">
        <v>18675</v>
      </c>
      <c r="I35" s="12">
        <v>805</v>
      </c>
      <c r="J35" s="12">
        <v>7335</v>
      </c>
      <c r="K35" s="12">
        <v>35</v>
      </c>
      <c r="L35" s="12">
        <v>4115</v>
      </c>
    </row>
    <row r="36" spans="2:12" ht="24.75" customHeight="1">
      <c r="B36" s="116" t="s">
        <v>38</v>
      </c>
      <c r="C36" s="13">
        <v>117</v>
      </c>
      <c r="D36" s="13">
        <v>1632</v>
      </c>
      <c r="E36" s="13">
        <v>0</v>
      </c>
      <c r="F36" s="13">
        <v>0</v>
      </c>
      <c r="G36" s="13">
        <v>2</v>
      </c>
      <c r="H36" s="13">
        <v>4500</v>
      </c>
      <c r="I36" s="13">
        <v>156</v>
      </c>
      <c r="J36" s="13">
        <v>1555</v>
      </c>
      <c r="K36" s="13">
        <v>11</v>
      </c>
      <c r="L36" s="13">
        <v>2425</v>
      </c>
    </row>
    <row r="37" spans="2:12" ht="24.75" customHeight="1">
      <c r="B37" s="117" t="s">
        <v>39</v>
      </c>
      <c r="C37" s="12">
        <v>684</v>
      </c>
      <c r="D37" s="12">
        <v>3878</v>
      </c>
      <c r="E37" s="12">
        <v>320</v>
      </c>
      <c r="F37" s="12">
        <v>1590</v>
      </c>
      <c r="G37" s="12">
        <v>2452</v>
      </c>
      <c r="H37" s="12">
        <v>878100</v>
      </c>
      <c r="I37" s="12">
        <v>822</v>
      </c>
      <c r="J37" s="12">
        <v>4908</v>
      </c>
      <c r="K37" s="12">
        <v>1</v>
      </c>
      <c r="L37" s="12">
        <v>1500</v>
      </c>
    </row>
    <row r="38" spans="2:12" ht="24.75" customHeight="1">
      <c r="B38" s="116" t="s">
        <v>410</v>
      </c>
      <c r="C38" s="13">
        <v>0</v>
      </c>
      <c r="D38" s="13">
        <v>0</v>
      </c>
      <c r="E38" s="13">
        <v>30</v>
      </c>
      <c r="F38" s="13">
        <v>300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</row>
    <row r="39" spans="2:12" ht="24.75" customHeight="1">
      <c r="B39" s="242" t="s">
        <v>473</v>
      </c>
      <c r="C39" s="12">
        <v>636</v>
      </c>
      <c r="D39" s="12">
        <v>5540</v>
      </c>
      <c r="E39" s="12">
        <v>695</v>
      </c>
      <c r="F39" s="12">
        <v>5400</v>
      </c>
      <c r="G39" s="12">
        <v>30</v>
      </c>
      <c r="H39" s="12">
        <v>44300</v>
      </c>
      <c r="I39" s="12">
        <v>320</v>
      </c>
      <c r="J39" s="12">
        <v>4800</v>
      </c>
      <c r="K39" s="12">
        <v>76</v>
      </c>
      <c r="L39" s="12">
        <v>1292</v>
      </c>
    </row>
    <row r="40" spans="2:12" ht="24.75" customHeight="1">
      <c r="B40" s="36" t="s">
        <v>474</v>
      </c>
      <c r="C40" s="13">
        <v>537</v>
      </c>
      <c r="D40" s="13">
        <v>3486</v>
      </c>
      <c r="E40" s="13">
        <v>342</v>
      </c>
      <c r="F40" s="13">
        <v>2776</v>
      </c>
      <c r="G40" s="13">
        <v>60</v>
      </c>
      <c r="H40" s="13">
        <v>16450</v>
      </c>
      <c r="I40" s="13">
        <v>686</v>
      </c>
      <c r="J40" s="13">
        <v>3002</v>
      </c>
      <c r="K40" s="13">
        <v>405</v>
      </c>
      <c r="L40" s="13">
        <v>4150</v>
      </c>
    </row>
    <row r="41" spans="2:12" ht="24.75" customHeight="1">
      <c r="B41" s="242" t="s">
        <v>40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</row>
    <row r="42" spans="2:12" ht="24.75" customHeight="1" thickBot="1">
      <c r="B42" s="116" t="s">
        <v>41</v>
      </c>
      <c r="C42" s="13">
        <v>3267</v>
      </c>
      <c r="D42" s="13">
        <v>17338</v>
      </c>
      <c r="E42" s="13">
        <v>0</v>
      </c>
      <c r="F42" s="13">
        <v>0</v>
      </c>
      <c r="G42" s="13">
        <v>42</v>
      </c>
      <c r="H42" s="13">
        <v>67875</v>
      </c>
      <c r="I42" s="13">
        <v>4249</v>
      </c>
      <c r="J42" s="13">
        <v>22014</v>
      </c>
      <c r="K42" s="13">
        <v>141</v>
      </c>
      <c r="L42" s="13">
        <v>70400</v>
      </c>
    </row>
    <row r="43" spans="2:12" ht="24.75" customHeight="1" thickBot="1">
      <c r="B43" s="110" t="s">
        <v>3</v>
      </c>
      <c r="C43" s="18">
        <f aca="true" t="shared" si="1" ref="C43:L43">SUM(C30:C42)</f>
        <v>20601</v>
      </c>
      <c r="D43" s="18">
        <f t="shared" si="1"/>
        <v>128372</v>
      </c>
      <c r="E43" s="18">
        <f t="shared" si="1"/>
        <v>7336</v>
      </c>
      <c r="F43" s="18">
        <f t="shared" si="1"/>
        <v>67608</v>
      </c>
      <c r="G43" s="18">
        <f t="shared" si="1"/>
        <v>3261</v>
      </c>
      <c r="H43" s="18">
        <f t="shared" si="1"/>
        <v>1324880</v>
      </c>
      <c r="I43" s="18">
        <f t="shared" si="1"/>
        <v>21832</v>
      </c>
      <c r="J43" s="18">
        <f t="shared" si="1"/>
        <v>115945</v>
      </c>
      <c r="K43" s="18">
        <f t="shared" si="1"/>
        <v>1561</v>
      </c>
      <c r="L43" s="18">
        <f t="shared" si="1"/>
        <v>210248</v>
      </c>
    </row>
    <row r="44" ht="15.75" thickTop="1"/>
    <row r="45" spans="2:7" ht="15">
      <c r="B45" s="25"/>
      <c r="C45" s="25"/>
      <c r="D45" s="25"/>
      <c r="E45" s="25"/>
      <c r="F45" s="25"/>
      <c r="G45" s="25"/>
    </row>
    <row r="48" spans="2:12" ht="18">
      <c r="B48" s="314" t="s">
        <v>392</v>
      </c>
      <c r="C48" s="314"/>
      <c r="D48" s="314"/>
      <c r="E48" s="314"/>
      <c r="F48" s="314"/>
      <c r="G48" s="314"/>
      <c r="H48" s="314"/>
      <c r="I48" s="314"/>
      <c r="J48" s="314"/>
      <c r="K48" s="314"/>
      <c r="L48" s="314"/>
    </row>
    <row r="49" spans="2:12" ht="15.75">
      <c r="B49" s="312" t="s">
        <v>484</v>
      </c>
      <c r="C49" s="312"/>
      <c r="D49" s="205"/>
      <c r="E49" s="205"/>
      <c r="F49" s="335" t="s">
        <v>368</v>
      </c>
      <c r="G49" s="335"/>
      <c r="H49" s="335"/>
      <c r="I49" s="205"/>
      <c r="J49" s="205"/>
      <c r="K49" s="313" t="s">
        <v>49</v>
      </c>
      <c r="L49" s="313"/>
    </row>
    <row r="50" spans="2:12" ht="15.75">
      <c r="B50" s="319" t="s">
        <v>372</v>
      </c>
      <c r="C50" s="323" t="s">
        <v>460</v>
      </c>
      <c r="D50" s="323"/>
      <c r="E50" s="323" t="s">
        <v>461</v>
      </c>
      <c r="F50" s="323"/>
      <c r="G50" s="319" t="s">
        <v>462</v>
      </c>
      <c r="H50" s="319"/>
      <c r="I50" s="319" t="s">
        <v>463</v>
      </c>
      <c r="J50" s="319"/>
      <c r="K50" s="319" t="s">
        <v>464</v>
      </c>
      <c r="L50" s="319"/>
    </row>
    <row r="51" spans="2:12" ht="16.5" thickBot="1">
      <c r="B51" s="320"/>
      <c r="C51" s="206" t="s">
        <v>4</v>
      </c>
      <c r="D51" s="206" t="s">
        <v>33</v>
      </c>
      <c r="E51" s="206" t="s">
        <v>4</v>
      </c>
      <c r="F51" s="206" t="s">
        <v>33</v>
      </c>
      <c r="G51" s="206" t="s">
        <v>4</v>
      </c>
      <c r="H51" s="206" t="s">
        <v>33</v>
      </c>
      <c r="I51" s="206" t="s">
        <v>26</v>
      </c>
      <c r="J51" s="206" t="s">
        <v>33</v>
      </c>
      <c r="K51" s="206" t="s">
        <v>26</v>
      </c>
      <c r="L51" s="206" t="s">
        <v>33</v>
      </c>
    </row>
    <row r="52" spans="2:12" ht="24.75" customHeight="1" thickTop="1">
      <c r="B52" s="116" t="s">
        <v>408</v>
      </c>
      <c r="C52" s="13">
        <v>0</v>
      </c>
      <c r="D52" s="13">
        <v>0</v>
      </c>
      <c r="E52" s="13">
        <v>260</v>
      </c>
      <c r="F52" s="13">
        <v>15500</v>
      </c>
      <c r="G52" s="13">
        <v>95</v>
      </c>
      <c r="H52" s="13">
        <v>4810</v>
      </c>
      <c r="I52" s="13">
        <v>341</v>
      </c>
      <c r="J52" s="13">
        <v>138300</v>
      </c>
      <c r="K52" s="13">
        <v>100</v>
      </c>
      <c r="L52" s="13">
        <v>25000</v>
      </c>
    </row>
    <row r="53" spans="2:12" ht="24.75" customHeight="1">
      <c r="B53" s="117" t="s">
        <v>34</v>
      </c>
      <c r="C53" s="12">
        <v>0</v>
      </c>
      <c r="D53" s="12">
        <v>0</v>
      </c>
      <c r="E53" s="12">
        <v>6</v>
      </c>
      <c r="F53" s="12">
        <v>180</v>
      </c>
      <c r="G53" s="12">
        <v>11</v>
      </c>
      <c r="H53" s="12">
        <v>550</v>
      </c>
      <c r="I53" s="12">
        <v>3</v>
      </c>
      <c r="J53" s="12">
        <v>15500</v>
      </c>
      <c r="K53" s="12">
        <v>15</v>
      </c>
      <c r="L53" s="12">
        <v>30000</v>
      </c>
    </row>
    <row r="54" spans="2:12" ht="24.75" customHeight="1">
      <c r="B54" s="116" t="s">
        <v>35</v>
      </c>
      <c r="C54" s="13">
        <v>5</v>
      </c>
      <c r="D54" s="13">
        <v>180</v>
      </c>
      <c r="E54" s="13">
        <v>118</v>
      </c>
      <c r="F54" s="13">
        <v>5270</v>
      </c>
      <c r="G54" s="13">
        <v>436</v>
      </c>
      <c r="H54" s="13">
        <v>25740</v>
      </c>
      <c r="I54" s="13">
        <v>2</v>
      </c>
      <c r="J54" s="13">
        <v>47400</v>
      </c>
      <c r="K54" s="13">
        <v>15</v>
      </c>
      <c r="L54" s="13">
        <v>11250</v>
      </c>
    </row>
    <row r="55" spans="2:12" ht="24.75" customHeight="1">
      <c r="B55" s="117" t="s">
        <v>472</v>
      </c>
      <c r="C55" s="12">
        <v>0</v>
      </c>
      <c r="D55" s="12">
        <v>0</v>
      </c>
      <c r="E55" s="12">
        <v>16</v>
      </c>
      <c r="F55" s="12">
        <v>560</v>
      </c>
      <c r="G55" s="12">
        <v>16</v>
      </c>
      <c r="H55" s="12">
        <v>752</v>
      </c>
      <c r="I55" s="12">
        <v>2</v>
      </c>
      <c r="J55" s="12">
        <v>14700</v>
      </c>
      <c r="K55" s="12">
        <v>0</v>
      </c>
      <c r="L55" s="12">
        <v>0</v>
      </c>
    </row>
    <row r="56" spans="2:12" ht="24.75" customHeight="1">
      <c r="B56" s="116" t="s">
        <v>36</v>
      </c>
      <c r="C56" s="13">
        <v>124</v>
      </c>
      <c r="D56" s="13">
        <v>9870</v>
      </c>
      <c r="E56" s="13">
        <v>587</v>
      </c>
      <c r="F56" s="13">
        <v>20575</v>
      </c>
      <c r="G56" s="13">
        <v>1329</v>
      </c>
      <c r="H56" s="13">
        <v>52975</v>
      </c>
      <c r="I56" s="13">
        <v>71</v>
      </c>
      <c r="J56" s="13">
        <v>598000</v>
      </c>
      <c r="K56" s="13">
        <v>2644</v>
      </c>
      <c r="L56" s="13">
        <v>769800</v>
      </c>
    </row>
    <row r="57" spans="2:12" ht="24.75" customHeight="1">
      <c r="B57" s="117" t="s">
        <v>37</v>
      </c>
      <c r="C57" s="12">
        <v>139</v>
      </c>
      <c r="D57" s="12">
        <v>13635</v>
      </c>
      <c r="E57" s="12">
        <v>135</v>
      </c>
      <c r="F57" s="12">
        <v>4930</v>
      </c>
      <c r="G57" s="12">
        <v>206</v>
      </c>
      <c r="H57" s="12">
        <v>10060</v>
      </c>
      <c r="I57" s="12">
        <v>70</v>
      </c>
      <c r="J57" s="12">
        <v>742000</v>
      </c>
      <c r="K57" s="12">
        <v>621</v>
      </c>
      <c r="L57" s="12">
        <v>422300</v>
      </c>
    </row>
    <row r="58" spans="2:12" ht="24.75" customHeight="1">
      <c r="B58" s="116" t="s">
        <v>38</v>
      </c>
      <c r="C58" s="13">
        <v>0</v>
      </c>
      <c r="D58" s="13">
        <v>0</v>
      </c>
      <c r="E58" s="13">
        <v>53</v>
      </c>
      <c r="F58" s="13">
        <v>4360</v>
      </c>
      <c r="G58" s="13">
        <v>42</v>
      </c>
      <c r="H58" s="13">
        <v>1845</v>
      </c>
      <c r="I58" s="13">
        <v>19</v>
      </c>
      <c r="J58" s="13">
        <v>58500</v>
      </c>
      <c r="K58" s="13">
        <v>646</v>
      </c>
      <c r="L58" s="13">
        <v>446150</v>
      </c>
    </row>
    <row r="59" spans="2:12" ht="24.75" customHeight="1">
      <c r="B59" s="117" t="s">
        <v>39</v>
      </c>
      <c r="C59" s="12">
        <v>1</v>
      </c>
      <c r="D59" s="12">
        <v>50</v>
      </c>
      <c r="E59" s="12">
        <v>11</v>
      </c>
      <c r="F59" s="12">
        <v>385</v>
      </c>
      <c r="G59" s="12">
        <v>172</v>
      </c>
      <c r="H59" s="12">
        <v>6050</v>
      </c>
      <c r="I59" s="12">
        <v>17</v>
      </c>
      <c r="J59" s="12">
        <v>153000</v>
      </c>
      <c r="K59" s="12">
        <v>1695</v>
      </c>
      <c r="L59" s="12">
        <v>650750</v>
      </c>
    </row>
    <row r="60" spans="2:12" ht="24.75" customHeight="1">
      <c r="B60" s="36" t="s">
        <v>410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</row>
    <row r="61" spans="2:12" ht="24.75" customHeight="1">
      <c r="B61" s="242" t="s">
        <v>473</v>
      </c>
      <c r="C61" s="12">
        <v>0</v>
      </c>
      <c r="D61" s="12">
        <v>0</v>
      </c>
      <c r="E61" s="12">
        <v>154</v>
      </c>
      <c r="F61" s="12">
        <v>13600</v>
      </c>
      <c r="G61" s="12">
        <v>255</v>
      </c>
      <c r="H61" s="12">
        <v>24200</v>
      </c>
      <c r="I61" s="12">
        <v>2</v>
      </c>
      <c r="J61" s="12">
        <v>80000</v>
      </c>
      <c r="K61" s="12">
        <v>0</v>
      </c>
      <c r="L61" s="12">
        <v>0</v>
      </c>
    </row>
    <row r="62" spans="2:12" ht="24.75" customHeight="1">
      <c r="B62" s="36" t="s">
        <v>474</v>
      </c>
      <c r="C62" s="13">
        <v>0</v>
      </c>
      <c r="D62" s="13">
        <v>0</v>
      </c>
      <c r="E62" s="13">
        <v>94</v>
      </c>
      <c r="F62" s="13">
        <v>2810</v>
      </c>
      <c r="G62" s="13">
        <v>77</v>
      </c>
      <c r="H62" s="13">
        <v>3850</v>
      </c>
      <c r="I62" s="13">
        <v>454412</v>
      </c>
      <c r="J62" s="13">
        <v>9088230</v>
      </c>
      <c r="K62" s="13">
        <v>200</v>
      </c>
      <c r="L62" s="13">
        <v>80000</v>
      </c>
    </row>
    <row r="63" spans="2:12" ht="24.75" customHeight="1">
      <c r="B63" s="117" t="s">
        <v>40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2</v>
      </c>
      <c r="J63" s="12">
        <v>10000</v>
      </c>
      <c r="K63" s="12">
        <v>665</v>
      </c>
      <c r="L63" s="12">
        <v>189000</v>
      </c>
    </row>
    <row r="64" spans="2:12" ht="24.75" customHeight="1" thickBot="1">
      <c r="B64" s="116" t="s">
        <v>41</v>
      </c>
      <c r="C64" s="13">
        <v>0</v>
      </c>
      <c r="D64" s="13">
        <v>0</v>
      </c>
      <c r="E64" s="13">
        <v>664</v>
      </c>
      <c r="F64" s="13">
        <v>23735</v>
      </c>
      <c r="G64" s="13">
        <v>1017</v>
      </c>
      <c r="H64" s="13">
        <v>52965</v>
      </c>
      <c r="I64" s="13">
        <v>13</v>
      </c>
      <c r="J64" s="13">
        <v>252500</v>
      </c>
      <c r="K64" s="13">
        <v>12</v>
      </c>
      <c r="L64" s="13">
        <v>4600</v>
      </c>
    </row>
    <row r="65" spans="2:12" ht="24.75" customHeight="1" thickBot="1">
      <c r="B65" s="110" t="s">
        <v>3</v>
      </c>
      <c r="C65" s="18">
        <f aca="true" t="shared" si="2" ref="C65:L65">SUM(C52:C64)</f>
        <v>269</v>
      </c>
      <c r="D65" s="18">
        <f t="shared" si="2"/>
        <v>23735</v>
      </c>
      <c r="E65" s="18">
        <f t="shared" si="2"/>
        <v>2098</v>
      </c>
      <c r="F65" s="18">
        <f t="shared" si="2"/>
        <v>91905</v>
      </c>
      <c r="G65" s="18">
        <f t="shared" si="2"/>
        <v>3656</v>
      </c>
      <c r="H65" s="18">
        <f t="shared" si="2"/>
        <v>183797</v>
      </c>
      <c r="I65" s="18">
        <f t="shared" si="2"/>
        <v>454954</v>
      </c>
      <c r="J65" s="18">
        <f t="shared" si="2"/>
        <v>11198130</v>
      </c>
      <c r="K65" s="18">
        <f t="shared" si="2"/>
        <v>6613</v>
      </c>
      <c r="L65" s="18">
        <f t="shared" si="2"/>
        <v>2628850</v>
      </c>
    </row>
    <row r="66" spans="2:7" ht="15.75" thickTop="1">
      <c r="B66" s="208"/>
      <c r="C66" s="208"/>
      <c r="D66" s="208"/>
      <c r="E66" s="208"/>
      <c r="F66" s="208"/>
      <c r="G66" s="208"/>
    </row>
    <row r="71" spans="2:12" ht="18" customHeight="1">
      <c r="B71" s="314" t="s">
        <v>392</v>
      </c>
      <c r="C71" s="314"/>
      <c r="D71" s="314"/>
      <c r="E71" s="314"/>
      <c r="F71" s="314"/>
      <c r="G71" s="314"/>
      <c r="H71" s="314"/>
      <c r="I71" s="314"/>
      <c r="J71" s="314"/>
      <c r="K71" s="314"/>
      <c r="L71" s="314"/>
    </row>
    <row r="72" spans="2:12" ht="15.75" customHeight="1">
      <c r="B72" s="312" t="s">
        <v>484</v>
      </c>
      <c r="C72" s="312"/>
      <c r="D72" s="205"/>
      <c r="E72" s="205"/>
      <c r="F72" s="335" t="s">
        <v>368</v>
      </c>
      <c r="G72" s="335"/>
      <c r="H72" s="335"/>
      <c r="I72" s="205"/>
      <c r="J72" s="311" t="s">
        <v>49</v>
      </c>
      <c r="K72" s="311"/>
      <c r="L72" s="311"/>
    </row>
    <row r="73" spans="2:12" ht="15.75" customHeight="1">
      <c r="B73" s="319" t="s">
        <v>56</v>
      </c>
      <c r="C73" s="319" t="s">
        <v>465</v>
      </c>
      <c r="D73" s="319"/>
      <c r="E73" s="319" t="s">
        <v>466</v>
      </c>
      <c r="F73" s="319"/>
      <c r="G73" s="323" t="s">
        <v>467</v>
      </c>
      <c r="H73" s="323"/>
      <c r="I73" s="264" t="s">
        <v>469</v>
      </c>
      <c r="J73" s="323" t="s">
        <v>468</v>
      </c>
      <c r="K73" s="323"/>
      <c r="L73" s="323"/>
    </row>
    <row r="74" spans="2:12" ht="16.5" thickBot="1">
      <c r="B74" s="320"/>
      <c r="C74" s="206" t="s">
        <v>4</v>
      </c>
      <c r="D74" s="206" t="s">
        <v>33</v>
      </c>
      <c r="E74" s="206" t="s">
        <v>4</v>
      </c>
      <c r="F74" s="206" t="s">
        <v>33</v>
      </c>
      <c r="G74" s="324" t="s">
        <v>33</v>
      </c>
      <c r="H74" s="324"/>
      <c r="I74" s="206" t="s">
        <v>33</v>
      </c>
      <c r="J74" s="206" t="s">
        <v>26</v>
      </c>
      <c r="K74" s="206" t="s">
        <v>4</v>
      </c>
      <c r="L74" s="265" t="s">
        <v>33</v>
      </c>
    </row>
    <row r="75" spans="2:12" ht="24.75" customHeight="1" thickTop="1">
      <c r="B75" s="116" t="s">
        <v>408</v>
      </c>
      <c r="C75" s="13">
        <v>0</v>
      </c>
      <c r="D75" s="13">
        <v>0</v>
      </c>
      <c r="E75" s="13">
        <v>871</v>
      </c>
      <c r="F75" s="13">
        <v>292000</v>
      </c>
      <c r="G75" s="339">
        <v>383750</v>
      </c>
      <c r="H75" s="339"/>
      <c r="I75" s="13">
        <v>65010</v>
      </c>
      <c r="J75" s="13">
        <f>C7+E7+G7+I7+I52+K52</f>
        <v>31761</v>
      </c>
      <c r="K75" s="13">
        <f>K7+C30+E30+G30+I30+K30+C52+E52+G52+C75+E75</f>
        <v>22967</v>
      </c>
      <c r="L75" s="13">
        <f>D7+F7+H7+J7+L7+D30+F30+H30+J30+L30+D52+F52+H52+J52+L52+D75+F75+G75+I75</f>
        <v>1380554</v>
      </c>
    </row>
    <row r="76" spans="2:12" ht="24.75" customHeight="1">
      <c r="B76" s="117" t="s">
        <v>34</v>
      </c>
      <c r="C76" s="12">
        <v>26</v>
      </c>
      <c r="D76" s="12">
        <v>52000</v>
      </c>
      <c r="E76" s="12">
        <v>0</v>
      </c>
      <c r="F76" s="12">
        <v>0</v>
      </c>
      <c r="G76" s="338">
        <v>6515</v>
      </c>
      <c r="H76" s="338"/>
      <c r="I76" s="12">
        <v>152590</v>
      </c>
      <c r="J76" s="12">
        <f aca="true" t="shared" si="3" ref="J76:J87">C8+E8+G8+I8+I53+K53</f>
        <v>17071</v>
      </c>
      <c r="K76" s="12">
        <f aca="true" t="shared" si="4" ref="K76:K87">K8+C31+E31+G31+I31+K31+C53+E53+G53+C76+E76</f>
        <v>162</v>
      </c>
      <c r="L76" s="12">
        <f aca="true" t="shared" si="5" ref="L76:L87">D8+F8+H8+J8+L8+D31+F31+H31+J31+L31+D53+F53+H53+J53+L53+D76+F76+G76+I76</f>
        <v>380431</v>
      </c>
    </row>
    <row r="77" spans="2:12" ht="24.75" customHeight="1">
      <c r="B77" s="116" t="s">
        <v>35</v>
      </c>
      <c r="C77" s="13">
        <v>12</v>
      </c>
      <c r="D77" s="13">
        <v>15000</v>
      </c>
      <c r="E77" s="13">
        <v>29</v>
      </c>
      <c r="F77" s="13">
        <v>8225</v>
      </c>
      <c r="G77" s="337">
        <v>50600</v>
      </c>
      <c r="H77" s="337"/>
      <c r="I77" s="13">
        <v>334650</v>
      </c>
      <c r="J77" s="13">
        <f t="shared" si="3"/>
        <v>180889</v>
      </c>
      <c r="K77" s="13">
        <f t="shared" si="4"/>
        <v>2788</v>
      </c>
      <c r="L77" s="13">
        <f t="shared" si="5"/>
        <v>1293018</v>
      </c>
    </row>
    <row r="78" spans="2:12" ht="24.75" customHeight="1">
      <c r="B78" s="117" t="s">
        <v>472</v>
      </c>
      <c r="C78" s="12">
        <v>0</v>
      </c>
      <c r="D78" s="12">
        <v>0</v>
      </c>
      <c r="E78" s="12">
        <v>0</v>
      </c>
      <c r="F78" s="12">
        <v>0</v>
      </c>
      <c r="G78" s="338">
        <v>921930</v>
      </c>
      <c r="H78" s="338"/>
      <c r="I78" s="12">
        <v>24570</v>
      </c>
      <c r="J78" s="12">
        <f t="shared" si="3"/>
        <v>6512</v>
      </c>
      <c r="K78" s="12">
        <f t="shared" si="4"/>
        <v>159</v>
      </c>
      <c r="L78" s="12">
        <f t="shared" si="5"/>
        <v>973951</v>
      </c>
    </row>
    <row r="79" spans="2:12" ht="24.75" customHeight="1">
      <c r="B79" s="116" t="s">
        <v>36</v>
      </c>
      <c r="C79" s="13">
        <v>0</v>
      </c>
      <c r="D79" s="13">
        <v>0</v>
      </c>
      <c r="E79" s="13">
        <v>109</v>
      </c>
      <c r="F79" s="13">
        <v>20450</v>
      </c>
      <c r="G79" s="337">
        <v>763725</v>
      </c>
      <c r="H79" s="337"/>
      <c r="I79" s="13">
        <v>197780</v>
      </c>
      <c r="J79" s="13">
        <f t="shared" si="3"/>
        <v>404389</v>
      </c>
      <c r="K79" s="13">
        <f t="shared" si="4"/>
        <v>20303</v>
      </c>
      <c r="L79" s="13">
        <f t="shared" si="5"/>
        <v>4788779</v>
      </c>
    </row>
    <row r="80" spans="2:20" ht="24.75" customHeight="1">
      <c r="B80" s="117" t="s">
        <v>37</v>
      </c>
      <c r="C80" s="12">
        <v>787</v>
      </c>
      <c r="D80" s="12">
        <v>391200</v>
      </c>
      <c r="E80" s="12">
        <v>18</v>
      </c>
      <c r="F80" s="12">
        <v>8000</v>
      </c>
      <c r="G80" s="338">
        <v>41979</v>
      </c>
      <c r="H80" s="338"/>
      <c r="I80" s="12">
        <v>282252</v>
      </c>
      <c r="J80" s="12">
        <f t="shared" si="3"/>
        <v>185072</v>
      </c>
      <c r="K80" s="12">
        <f t="shared" si="4"/>
        <v>2938</v>
      </c>
      <c r="L80" s="12">
        <f t="shared" si="5"/>
        <v>3154589</v>
      </c>
      <c r="T80" t="s">
        <v>58</v>
      </c>
    </row>
    <row r="81" spans="2:12" ht="24.75" customHeight="1">
      <c r="B81" s="116" t="s">
        <v>38</v>
      </c>
      <c r="C81" s="13">
        <v>294</v>
      </c>
      <c r="D81" s="13">
        <v>154080</v>
      </c>
      <c r="E81" s="13">
        <v>4</v>
      </c>
      <c r="F81" s="13">
        <v>400</v>
      </c>
      <c r="G81" s="337">
        <v>15430</v>
      </c>
      <c r="H81" s="337"/>
      <c r="I81" s="13">
        <v>214656</v>
      </c>
      <c r="J81" s="13">
        <f t="shared" si="3"/>
        <v>53505</v>
      </c>
      <c r="K81" s="13">
        <f t="shared" si="4"/>
        <v>683</v>
      </c>
      <c r="L81" s="13">
        <f t="shared" si="5"/>
        <v>1163538</v>
      </c>
    </row>
    <row r="82" spans="2:12" ht="24.75" customHeight="1">
      <c r="B82" s="117" t="s">
        <v>39</v>
      </c>
      <c r="C82" s="12">
        <v>1118</v>
      </c>
      <c r="D82" s="12">
        <v>616300</v>
      </c>
      <c r="E82" s="12">
        <v>3</v>
      </c>
      <c r="F82" s="12">
        <v>750</v>
      </c>
      <c r="G82" s="338">
        <v>890890</v>
      </c>
      <c r="H82" s="338"/>
      <c r="I82" s="12">
        <v>128750</v>
      </c>
      <c r="J82" s="12">
        <f t="shared" si="3"/>
        <v>298264</v>
      </c>
      <c r="K82" s="12">
        <f t="shared" si="4"/>
        <v>6194</v>
      </c>
      <c r="L82" s="12">
        <f t="shared" si="5"/>
        <v>6801459</v>
      </c>
    </row>
    <row r="83" spans="2:12" ht="24.75" customHeight="1">
      <c r="B83" s="36" t="s">
        <v>410</v>
      </c>
      <c r="C83" s="13">
        <v>0</v>
      </c>
      <c r="D83" s="13">
        <v>0</v>
      </c>
      <c r="E83" s="13">
        <v>2</v>
      </c>
      <c r="F83" s="13">
        <v>150</v>
      </c>
      <c r="G83" s="337">
        <v>0</v>
      </c>
      <c r="H83" s="337"/>
      <c r="I83" s="13">
        <v>0</v>
      </c>
      <c r="J83" s="13">
        <f t="shared" si="3"/>
        <v>550</v>
      </c>
      <c r="K83" s="13">
        <f t="shared" si="4"/>
        <v>34</v>
      </c>
      <c r="L83" s="13">
        <f t="shared" si="5"/>
        <v>14550</v>
      </c>
    </row>
    <row r="84" spans="2:12" ht="24.75" customHeight="1">
      <c r="B84" s="117" t="s">
        <v>473</v>
      </c>
      <c r="C84" s="12">
        <v>0</v>
      </c>
      <c r="D84" s="12">
        <v>0</v>
      </c>
      <c r="E84" s="12">
        <v>21</v>
      </c>
      <c r="F84" s="12">
        <v>23475</v>
      </c>
      <c r="G84" s="338">
        <v>325000</v>
      </c>
      <c r="H84" s="338"/>
      <c r="I84" s="12">
        <v>0</v>
      </c>
      <c r="J84" s="12">
        <f t="shared" si="3"/>
        <v>219212</v>
      </c>
      <c r="K84" s="12">
        <f t="shared" si="4"/>
        <v>2277</v>
      </c>
      <c r="L84" s="12">
        <f t="shared" si="5"/>
        <v>914062</v>
      </c>
    </row>
    <row r="85" spans="2:12" ht="24.75" customHeight="1">
      <c r="B85" s="116" t="s">
        <v>474</v>
      </c>
      <c r="C85" s="13">
        <v>100</v>
      </c>
      <c r="D85" s="13">
        <v>30000</v>
      </c>
      <c r="E85" s="13">
        <v>11</v>
      </c>
      <c r="F85" s="13">
        <v>2100</v>
      </c>
      <c r="G85" s="337">
        <v>4720</v>
      </c>
      <c r="H85" s="337"/>
      <c r="I85" s="13">
        <v>0</v>
      </c>
      <c r="J85" s="13">
        <f t="shared" si="3"/>
        <v>511792</v>
      </c>
      <c r="K85" s="13">
        <f t="shared" si="4"/>
        <v>2597</v>
      </c>
      <c r="L85" s="13">
        <f t="shared" si="5"/>
        <v>9635794</v>
      </c>
    </row>
    <row r="86" spans="2:12" ht="24.75" customHeight="1">
      <c r="B86" s="242" t="s">
        <v>40</v>
      </c>
      <c r="C86" s="12">
        <v>0</v>
      </c>
      <c r="D86" s="12">
        <v>0</v>
      </c>
      <c r="E86" s="12">
        <v>2</v>
      </c>
      <c r="F86" s="12">
        <v>800</v>
      </c>
      <c r="G86" s="338">
        <v>280000</v>
      </c>
      <c r="H86" s="338"/>
      <c r="I86" s="12">
        <v>406000</v>
      </c>
      <c r="J86" s="12">
        <f t="shared" si="3"/>
        <v>7867</v>
      </c>
      <c r="K86" s="12">
        <f t="shared" si="4"/>
        <v>2</v>
      </c>
      <c r="L86" s="12">
        <f t="shared" si="5"/>
        <v>917600</v>
      </c>
    </row>
    <row r="87" spans="2:12" ht="24.75" customHeight="1" thickBot="1">
      <c r="B87" s="116" t="s">
        <v>41</v>
      </c>
      <c r="C87" s="13">
        <v>32</v>
      </c>
      <c r="D87" s="13">
        <v>15940</v>
      </c>
      <c r="E87" s="13">
        <v>4</v>
      </c>
      <c r="F87" s="13">
        <v>12000</v>
      </c>
      <c r="G87" s="340">
        <v>347500</v>
      </c>
      <c r="H87" s="340"/>
      <c r="I87" s="13">
        <v>1840820</v>
      </c>
      <c r="J87" s="13">
        <f t="shared" si="3"/>
        <v>658480</v>
      </c>
      <c r="K87" s="13">
        <f t="shared" si="4"/>
        <v>9416</v>
      </c>
      <c r="L87" s="13">
        <f t="shared" si="5"/>
        <v>4292807</v>
      </c>
    </row>
    <row r="88" spans="2:12" ht="24.75" customHeight="1" thickBot="1">
      <c r="B88" s="110" t="s">
        <v>3</v>
      </c>
      <c r="C88" s="18">
        <f>SUM(C75:C87)</f>
        <v>2369</v>
      </c>
      <c r="D88" s="18">
        <f>SUM(D75:D87)</f>
        <v>1274520</v>
      </c>
      <c r="E88" s="18">
        <f>SUM(E75:E87)</f>
        <v>1074</v>
      </c>
      <c r="F88" s="18">
        <f>SUM(F75:F87)</f>
        <v>368350</v>
      </c>
      <c r="G88" s="336">
        <f>SUM(G75:G87)</f>
        <v>4032039</v>
      </c>
      <c r="H88" s="336"/>
      <c r="I88" s="18">
        <f>SUM(I75:I87)</f>
        <v>3647078</v>
      </c>
      <c r="J88" s="18">
        <f>SUM(J75:J87)</f>
        <v>2575364</v>
      </c>
      <c r="K88" s="18">
        <f>SUM(K75:K87)</f>
        <v>70520</v>
      </c>
      <c r="L88" s="18">
        <f>SUM(L75:L87)</f>
        <v>35711132</v>
      </c>
    </row>
    <row r="89" ht="15.75" thickTop="1">
      <c r="L89" s="10"/>
    </row>
    <row r="90" spans="2:7" ht="15">
      <c r="B90" s="25"/>
      <c r="C90" s="25"/>
      <c r="D90" s="25"/>
      <c r="E90" s="25"/>
      <c r="F90" s="25"/>
      <c r="G90" s="25"/>
    </row>
  </sheetData>
  <sheetProtection/>
  <mergeCells count="54">
    <mergeCell ref="G75:H75"/>
    <mergeCell ref="G86:H86"/>
    <mergeCell ref="G87:H87"/>
    <mergeCell ref="G76:H76"/>
    <mergeCell ref="G77:H77"/>
    <mergeCell ref="G78:H78"/>
    <mergeCell ref="G79:H79"/>
    <mergeCell ref="G80:H80"/>
    <mergeCell ref="G88:H88"/>
    <mergeCell ref="G81:H81"/>
    <mergeCell ref="G82:H82"/>
    <mergeCell ref="G83:H83"/>
    <mergeCell ref="G84:H84"/>
    <mergeCell ref="G85:H85"/>
    <mergeCell ref="B3:L3"/>
    <mergeCell ref="B4:C4"/>
    <mergeCell ref="F4:H4"/>
    <mergeCell ref="K4:L4"/>
    <mergeCell ref="B5:B6"/>
    <mergeCell ref="C5:D5"/>
    <mergeCell ref="E5:F5"/>
    <mergeCell ref="G5:H5"/>
    <mergeCell ref="I5:J5"/>
    <mergeCell ref="K5:L5"/>
    <mergeCell ref="B27:C27"/>
    <mergeCell ref="E27:I27"/>
    <mergeCell ref="K27:L27"/>
    <mergeCell ref="B26:L26"/>
    <mergeCell ref="B28:B29"/>
    <mergeCell ref="C28:D28"/>
    <mergeCell ref="E28:F28"/>
    <mergeCell ref="G28:H28"/>
    <mergeCell ref="K28:L28"/>
    <mergeCell ref="I28:J28"/>
    <mergeCell ref="B48:L48"/>
    <mergeCell ref="B49:C49"/>
    <mergeCell ref="F49:H49"/>
    <mergeCell ref="K49:L49"/>
    <mergeCell ref="B50:B51"/>
    <mergeCell ref="C50:D50"/>
    <mergeCell ref="E50:F50"/>
    <mergeCell ref="G50:H50"/>
    <mergeCell ref="I50:J50"/>
    <mergeCell ref="K50:L50"/>
    <mergeCell ref="J72:L72"/>
    <mergeCell ref="B71:L71"/>
    <mergeCell ref="B72:C72"/>
    <mergeCell ref="F72:H72"/>
    <mergeCell ref="B73:B74"/>
    <mergeCell ref="C73:D73"/>
    <mergeCell ref="E73:F73"/>
    <mergeCell ref="G73:H73"/>
    <mergeCell ref="G74:H74"/>
    <mergeCell ref="J73:L7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5:P121"/>
  <sheetViews>
    <sheetView rightToLeft="1" zoomScalePageLayoutView="0" workbookViewId="0" topLeftCell="A76">
      <selection activeCell="Q83" sqref="Q83"/>
    </sheetView>
  </sheetViews>
  <sheetFormatPr defaultColWidth="9.140625" defaultRowHeight="15"/>
  <cols>
    <col min="1" max="1" width="10.00390625" style="0" customWidth="1"/>
    <col min="2" max="2" width="9.28125" style="0" customWidth="1"/>
    <col min="3" max="3" width="9.7109375" style="0" customWidth="1"/>
    <col min="4" max="4" width="8.421875" style="0" customWidth="1"/>
    <col min="5" max="5" width="10.00390625" style="0" customWidth="1"/>
    <col min="6" max="6" width="9.57421875" style="0" customWidth="1"/>
    <col min="7" max="7" width="11.28125" style="0" customWidth="1"/>
    <col min="8" max="8" width="9.421875" style="0" customWidth="1"/>
    <col min="9" max="9" width="9.8515625" style="0" customWidth="1"/>
    <col min="10" max="10" width="12.28125" style="0" customWidth="1"/>
    <col min="11" max="11" width="11.57421875" style="0" customWidth="1"/>
    <col min="12" max="12" width="13.421875" style="0" customWidth="1"/>
    <col min="13" max="13" width="10.28125" style="0" customWidth="1"/>
  </cols>
  <sheetData>
    <row r="5" spans="1:13" ht="20.25" customHeight="1">
      <c r="A5" s="314" t="s">
        <v>392</v>
      </c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</row>
    <row r="6" spans="1:15" ht="20.25" customHeight="1">
      <c r="A6" s="312" t="s">
        <v>485</v>
      </c>
      <c r="B6" s="312"/>
      <c r="C6" s="127"/>
      <c r="D6" s="311" t="s">
        <v>61</v>
      </c>
      <c r="E6" s="311"/>
      <c r="F6" s="311"/>
      <c r="G6" s="311"/>
      <c r="H6" s="311"/>
      <c r="I6" s="311"/>
      <c r="J6" s="119"/>
      <c r="K6" s="313" t="s">
        <v>44</v>
      </c>
      <c r="L6" s="313"/>
      <c r="M6" s="313"/>
      <c r="O6" s="87"/>
    </row>
    <row r="7" spans="1:13" ht="15.75">
      <c r="A7" s="332" t="s">
        <v>10</v>
      </c>
      <c r="B7" s="323" t="s">
        <v>169</v>
      </c>
      <c r="C7" s="323"/>
      <c r="D7" s="323" t="s">
        <v>170</v>
      </c>
      <c r="E7" s="323"/>
      <c r="F7" s="323" t="s">
        <v>171</v>
      </c>
      <c r="G7" s="323"/>
      <c r="H7" s="323" t="s">
        <v>172</v>
      </c>
      <c r="I7" s="323"/>
      <c r="J7" s="323" t="s">
        <v>173</v>
      </c>
      <c r="K7" s="323"/>
      <c r="L7" s="323" t="s">
        <v>174</v>
      </c>
      <c r="M7" s="323"/>
    </row>
    <row r="8" spans="1:13" ht="16.5" thickBot="1">
      <c r="A8" s="342"/>
      <c r="B8" s="146" t="s">
        <v>26</v>
      </c>
      <c r="C8" s="146" t="s">
        <v>33</v>
      </c>
      <c r="D8" s="146" t="s">
        <v>26</v>
      </c>
      <c r="E8" s="146" t="s">
        <v>33</v>
      </c>
      <c r="F8" s="146" t="s">
        <v>26</v>
      </c>
      <c r="G8" s="146" t="s">
        <v>33</v>
      </c>
      <c r="H8" s="146" t="s">
        <v>26</v>
      </c>
      <c r="I8" s="146" t="s">
        <v>33</v>
      </c>
      <c r="J8" s="146" t="s">
        <v>26</v>
      </c>
      <c r="K8" s="146" t="s">
        <v>33</v>
      </c>
      <c r="L8" s="146" t="s">
        <v>26</v>
      </c>
      <c r="M8" s="146" t="s">
        <v>33</v>
      </c>
    </row>
    <row r="9" spans="1:13" ht="21.75" customHeight="1" thickTop="1">
      <c r="A9" s="167" t="s">
        <v>408</v>
      </c>
      <c r="B9" s="89">
        <v>10865</v>
      </c>
      <c r="C9" s="89">
        <v>204960</v>
      </c>
      <c r="D9" s="89">
        <v>0</v>
      </c>
      <c r="E9" s="89">
        <v>0</v>
      </c>
      <c r="F9" s="89">
        <v>7250</v>
      </c>
      <c r="G9" s="89">
        <v>181250</v>
      </c>
      <c r="H9" s="89">
        <v>0</v>
      </c>
      <c r="I9" s="89">
        <v>0</v>
      </c>
      <c r="J9" s="89">
        <v>28868</v>
      </c>
      <c r="K9" s="89">
        <v>588535</v>
      </c>
      <c r="L9" s="89">
        <f>B9+D9+F9+H9+J9</f>
        <v>46983</v>
      </c>
      <c r="M9" s="89">
        <f>C9+E9+G9+I9+K9</f>
        <v>974745</v>
      </c>
    </row>
    <row r="10" spans="1:13" ht="21.75" customHeight="1">
      <c r="A10" s="241" t="s">
        <v>34</v>
      </c>
      <c r="B10" s="90">
        <v>100</v>
      </c>
      <c r="C10" s="90">
        <v>200</v>
      </c>
      <c r="D10" s="90">
        <v>0</v>
      </c>
      <c r="E10" s="90">
        <v>0</v>
      </c>
      <c r="F10" s="90">
        <v>0</v>
      </c>
      <c r="G10" s="90">
        <v>0</v>
      </c>
      <c r="H10" s="90">
        <v>0</v>
      </c>
      <c r="I10" s="90">
        <v>0</v>
      </c>
      <c r="J10" s="90">
        <v>1738</v>
      </c>
      <c r="K10" s="90">
        <v>124890</v>
      </c>
      <c r="L10" s="245">
        <f aca="true" t="shared" si="0" ref="L10:L21">B10+D10+F10+H10+J10</f>
        <v>1838</v>
      </c>
      <c r="M10" s="245">
        <f aca="true" t="shared" si="1" ref="M10:M21">C10+E10+G10+I10+K10</f>
        <v>125090</v>
      </c>
    </row>
    <row r="11" spans="1:13" ht="21.75" customHeight="1">
      <c r="A11" s="167" t="s">
        <v>35</v>
      </c>
      <c r="B11" s="89">
        <v>3852</v>
      </c>
      <c r="C11" s="89">
        <v>7632</v>
      </c>
      <c r="D11" s="89">
        <v>0</v>
      </c>
      <c r="E11" s="89">
        <v>0</v>
      </c>
      <c r="F11" s="89">
        <v>400</v>
      </c>
      <c r="G11" s="89">
        <v>2000</v>
      </c>
      <c r="H11" s="89">
        <v>0</v>
      </c>
      <c r="I11" s="89">
        <v>0</v>
      </c>
      <c r="J11" s="89">
        <v>25511</v>
      </c>
      <c r="K11" s="89">
        <v>533558</v>
      </c>
      <c r="L11" s="244">
        <f t="shared" si="0"/>
        <v>29763</v>
      </c>
      <c r="M11" s="244">
        <f t="shared" si="1"/>
        <v>543190</v>
      </c>
    </row>
    <row r="12" spans="1:13" ht="21.75" customHeight="1">
      <c r="A12" s="241" t="s">
        <v>472</v>
      </c>
      <c r="B12" s="90">
        <v>232</v>
      </c>
      <c r="C12" s="90">
        <v>928</v>
      </c>
      <c r="D12" s="90">
        <v>175</v>
      </c>
      <c r="E12" s="90">
        <v>26250</v>
      </c>
      <c r="F12" s="90">
        <v>0</v>
      </c>
      <c r="G12" s="90">
        <v>0</v>
      </c>
      <c r="H12" s="90">
        <v>40</v>
      </c>
      <c r="I12" s="90">
        <v>320</v>
      </c>
      <c r="J12" s="90">
        <v>1583</v>
      </c>
      <c r="K12" s="90">
        <v>61140</v>
      </c>
      <c r="L12" s="245">
        <f t="shared" si="0"/>
        <v>2030</v>
      </c>
      <c r="M12" s="245">
        <f t="shared" si="1"/>
        <v>88638</v>
      </c>
    </row>
    <row r="13" spans="1:13" ht="21.75" customHeight="1">
      <c r="A13" s="167" t="s">
        <v>36</v>
      </c>
      <c r="B13" s="89">
        <v>47925</v>
      </c>
      <c r="C13" s="89">
        <v>211600</v>
      </c>
      <c r="D13" s="89">
        <v>800</v>
      </c>
      <c r="E13" s="89">
        <v>60000</v>
      </c>
      <c r="F13" s="89">
        <v>14010</v>
      </c>
      <c r="G13" s="89">
        <v>1262000</v>
      </c>
      <c r="H13" s="89">
        <v>625</v>
      </c>
      <c r="I13" s="89">
        <v>59300</v>
      </c>
      <c r="J13" s="89">
        <v>155487</v>
      </c>
      <c r="K13" s="89">
        <v>10719863</v>
      </c>
      <c r="L13" s="244">
        <f t="shared" si="0"/>
        <v>218847</v>
      </c>
      <c r="M13" s="244">
        <f t="shared" si="1"/>
        <v>12312763</v>
      </c>
    </row>
    <row r="14" spans="1:13" ht="21.75" customHeight="1">
      <c r="A14" s="241" t="s">
        <v>37</v>
      </c>
      <c r="B14" s="90">
        <v>2049</v>
      </c>
      <c r="C14" s="90">
        <v>8225</v>
      </c>
      <c r="D14" s="90">
        <v>90</v>
      </c>
      <c r="E14" s="90">
        <v>3600</v>
      </c>
      <c r="F14" s="90">
        <v>373</v>
      </c>
      <c r="G14" s="90">
        <v>5010</v>
      </c>
      <c r="H14" s="90">
        <v>29</v>
      </c>
      <c r="I14" s="90">
        <v>2090</v>
      </c>
      <c r="J14" s="90">
        <v>48263</v>
      </c>
      <c r="K14" s="90">
        <v>484587</v>
      </c>
      <c r="L14" s="245">
        <f t="shared" si="0"/>
        <v>50804</v>
      </c>
      <c r="M14" s="245">
        <f t="shared" si="1"/>
        <v>503512</v>
      </c>
    </row>
    <row r="15" spans="1:16" ht="21.75" customHeight="1">
      <c r="A15" s="167" t="s">
        <v>38</v>
      </c>
      <c r="B15" s="89">
        <v>920</v>
      </c>
      <c r="C15" s="89">
        <v>1040</v>
      </c>
      <c r="D15" s="89">
        <v>0</v>
      </c>
      <c r="E15" s="89">
        <v>0</v>
      </c>
      <c r="F15" s="89">
        <v>0</v>
      </c>
      <c r="G15" s="89">
        <v>0</v>
      </c>
      <c r="H15" s="89">
        <v>14334</v>
      </c>
      <c r="I15" s="89">
        <v>532450</v>
      </c>
      <c r="J15" s="89">
        <v>75892</v>
      </c>
      <c r="K15" s="89">
        <v>3131459</v>
      </c>
      <c r="L15" s="244">
        <f t="shared" si="0"/>
        <v>91146</v>
      </c>
      <c r="M15" s="244">
        <f t="shared" si="1"/>
        <v>3664949</v>
      </c>
      <c r="N15" t="s">
        <v>58</v>
      </c>
      <c r="P15" s="88"/>
    </row>
    <row r="16" spans="1:16" ht="21.75" customHeight="1">
      <c r="A16" s="241" t="s">
        <v>39</v>
      </c>
      <c r="B16" s="90">
        <v>27856</v>
      </c>
      <c r="C16" s="90">
        <v>82756</v>
      </c>
      <c r="D16" s="90">
        <v>90</v>
      </c>
      <c r="E16" s="90">
        <v>900</v>
      </c>
      <c r="F16" s="90">
        <v>251</v>
      </c>
      <c r="G16" s="90">
        <v>5020</v>
      </c>
      <c r="H16" s="90">
        <v>75</v>
      </c>
      <c r="I16" s="90">
        <v>10500</v>
      </c>
      <c r="J16" s="90">
        <v>59379</v>
      </c>
      <c r="K16" s="90">
        <v>2626462</v>
      </c>
      <c r="L16" s="245">
        <f t="shared" si="0"/>
        <v>87651</v>
      </c>
      <c r="M16" s="245">
        <f t="shared" si="1"/>
        <v>2725638</v>
      </c>
      <c r="P16" s="4"/>
    </row>
    <row r="17" spans="1:16" ht="21.75" customHeight="1">
      <c r="A17" s="167" t="s">
        <v>410</v>
      </c>
      <c r="B17" s="244">
        <v>0</v>
      </c>
      <c r="C17" s="244">
        <v>0</v>
      </c>
      <c r="D17" s="244">
        <v>0</v>
      </c>
      <c r="E17" s="244">
        <v>0</v>
      </c>
      <c r="F17" s="244">
        <v>0</v>
      </c>
      <c r="G17" s="244">
        <v>0</v>
      </c>
      <c r="H17" s="244">
        <v>0</v>
      </c>
      <c r="I17" s="244">
        <v>0</v>
      </c>
      <c r="J17" s="244">
        <v>1800</v>
      </c>
      <c r="K17" s="244">
        <v>14400</v>
      </c>
      <c r="L17" s="244">
        <f t="shared" si="0"/>
        <v>1800</v>
      </c>
      <c r="M17" s="244">
        <f t="shared" si="1"/>
        <v>14400</v>
      </c>
      <c r="P17" s="4"/>
    </row>
    <row r="18" spans="1:16" ht="21.75" customHeight="1">
      <c r="A18" s="241" t="s">
        <v>473</v>
      </c>
      <c r="B18" s="245">
        <v>330</v>
      </c>
      <c r="C18" s="245">
        <v>8250</v>
      </c>
      <c r="D18" s="245">
        <v>320</v>
      </c>
      <c r="E18" s="245">
        <v>14600</v>
      </c>
      <c r="F18" s="245">
        <v>300</v>
      </c>
      <c r="G18" s="245">
        <v>10500</v>
      </c>
      <c r="H18" s="245">
        <v>0</v>
      </c>
      <c r="I18" s="245">
        <v>0</v>
      </c>
      <c r="J18" s="245">
        <v>64240</v>
      </c>
      <c r="K18" s="245">
        <v>2623780</v>
      </c>
      <c r="L18" s="245">
        <f t="shared" si="0"/>
        <v>65190</v>
      </c>
      <c r="M18" s="245">
        <f t="shared" si="1"/>
        <v>2657130</v>
      </c>
      <c r="P18" s="4"/>
    </row>
    <row r="19" spans="1:16" ht="21.75" customHeight="1">
      <c r="A19" s="167" t="s">
        <v>474</v>
      </c>
      <c r="B19" s="89">
        <v>1194</v>
      </c>
      <c r="C19" s="89">
        <v>5972</v>
      </c>
      <c r="D19" s="89">
        <v>0</v>
      </c>
      <c r="E19" s="89">
        <v>0</v>
      </c>
      <c r="F19" s="89">
        <v>550</v>
      </c>
      <c r="G19" s="89">
        <v>4200</v>
      </c>
      <c r="H19" s="89">
        <v>0</v>
      </c>
      <c r="I19" s="89">
        <v>0</v>
      </c>
      <c r="J19" s="89">
        <v>2804</v>
      </c>
      <c r="K19" s="89">
        <v>29776</v>
      </c>
      <c r="L19" s="244">
        <f t="shared" si="0"/>
        <v>4548</v>
      </c>
      <c r="M19" s="244">
        <f t="shared" si="1"/>
        <v>39948</v>
      </c>
      <c r="P19" s="4"/>
    </row>
    <row r="20" spans="1:13" ht="21.75" customHeight="1">
      <c r="A20" s="241" t="s">
        <v>40</v>
      </c>
      <c r="B20" s="90">
        <v>2000</v>
      </c>
      <c r="C20" s="90">
        <v>40000</v>
      </c>
      <c r="D20" s="90">
        <v>0</v>
      </c>
      <c r="E20" s="90">
        <v>0</v>
      </c>
      <c r="F20" s="90">
        <v>0</v>
      </c>
      <c r="G20" s="90">
        <v>0</v>
      </c>
      <c r="H20" s="90">
        <v>0</v>
      </c>
      <c r="I20" s="90">
        <v>0</v>
      </c>
      <c r="J20" s="90">
        <v>1700</v>
      </c>
      <c r="K20" s="90">
        <v>28000</v>
      </c>
      <c r="L20" s="245">
        <f t="shared" si="0"/>
        <v>3700</v>
      </c>
      <c r="M20" s="245">
        <f t="shared" si="1"/>
        <v>68000</v>
      </c>
    </row>
    <row r="21" spans="1:13" ht="21.75" customHeight="1" thickBot="1">
      <c r="A21" s="167" t="s">
        <v>41</v>
      </c>
      <c r="B21" s="89">
        <v>27739</v>
      </c>
      <c r="C21" s="89">
        <v>557912</v>
      </c>
      <c r="D21" s="89">
        <v>157</v>
      </c>
      <c r="E21" s="89">
        <v>2310</v>
      </c>
      <c r="F21" s="89">
        <v>0</v>
      </c>
      <c r="G21" s="89">
        <v>0</v>
      </c>
      <c r="H21" s="89">
        <v>0</v>
      </c>
      <c r="I21" s="89">
        <v>0</v>
      </c>
      <c r="J21" s="89">
        <v>20266</v>
      </c>
      <c r="K21" s="89">
        <v>20266</v>
      </c>
      <c r="L21" s="244">
        <f t="shared" si="0"/>
        <v>48162</v>
      </c>
      <c r="M21" s="244">
        <f t="shared" si="1"/>
        <v>580488</v>
      </c>
    </row>
    <row r="22" spans="1:13" ht="21.75" customHeight="1" thickBot="1">
      <c r="A22" s="175" t="s">
        <v>3</v>
      </c>
      <c r="B22" s="91">
        <f aca="true" t="shared" si="2" ref="B22:M22">SUM(B9:B21)</f>
        <v>125062</v>
      </c>
      <c r="C22" s="91">
        <f t="shared" si="2"/>
        <v>1129475</v>
      </c>
      <c r="D22" s="91">
        <f t="shared" si="2"/>
        <v>1632</v>
      </c>
      <c r="E22" s="91">
        <f t="shared" si="2"/>
        <v>107660</v>
      </c>
      <c r="F22" s="91">
        <f t="shared" si="2"/>
        <v>23134</v>
      </c>
      <c r="G22" s="91">
        <f t="shared" si="2"/>
        <v>1469980</v>
      </c>
      <c r="H22" s="91">
        <f t="shared" si="2"/>
        <v>15103</v>
      </c>
      <c r="I22" s="91">
        <f t="shared" si="2"/>
        <v>604660</v>
      </c>
      <c r="J22" s="91">
        <f t="shared" si="2"/>
        <v>487531</v>
      </c>
      <c r="K22" s="91">
        <f t="shared" si="2"/>
        <v>20986716</v>
      </c>
      <c r="L22" s="91">
        <f t="shared" si="2"/>
        <v>652462</v>
      </c>
      <c r="M22" s="91">
        <f t="shared" si="2"/>
        <v>24298491</v>
      </c>
    </row>
    <row r="23" ht="15.75" thickTop="1">
      <c r="J23" s="7"/>
    </row>
    <row r="24" spans="1:10" ht="15">
      <c r="A24" s="25"/>
      <c r="B24" s="25"/>
      <c r="C24" s="25"/>
      <c r="D24" s="25"/>
      <c r="E24" s="25"/>
      <c r="F24" s="25"/>
      <c r="J24" s="7"/>
    </row>
    <row r="25" ht="15">
      <c r="J25" s="7"/>
    </row>
    <row r="26" ht="15">
      <c r="J26" s="7"/>
    </row>
    <row r="27" ht="15">
      <c r="J27" s="7"/>
    </row>
    <row r="28" ht="15">
      <c r="J28" s="7"/>
    </row>
    <row r="29" ht="15">
      <c r="J29" s="7"/>
    </row>
    <row r="30" ht="15">
      <c r="J30" s="7"/>
    </row>
    <row r="31" ht="15.75" customHeight="1">
      <c r="J31" s="7"/>
    </row>
    <row r="32" ht="15.75" customHeight="1">
      <c r="J32" s="7"/>
    </row>
    <row r="33" spans="1:11" ht="20.25" customHeight="1">
      <c r="A33" s="314" t="s">
        <v>393</v>
      </c>
      <c r="B33" s="314"/>
      <c r="C33" s="314"/>
      <c r="D33" s="314"/>
      <c r="E33" s="314"/>
      <c r="F33" s="314"/>
      <c r="G33" s="314"/>
      <c r="H33" s="314"/>
      <c r="I33" s="314"/>
      <c r="J33" s="314"/>
      <c r="K33" s="314"/>
    </row>
    <row r="34" spans="1:11" ht="19.5" customHeight="1">
      <c r="A34" s="343" t="s">
        <v>484</v>
      </c>
      <c r="B34" s="343"/>
      <c r="C34" s="119"/>
      <c r="D34" s="119"/>
      <c r="E34" s="311" t="s">
        <v>61</v>
      </c>
      <c r="F34" s="311"/>
      <c r="G34" s="311"/>
      <c r="H34" s="119"/>
      <c r="I34" s="313" t="s">
        <v>49</v>
      </c>
      <c r="J34" s="313"/>
      <c r="K34" s="313"/>
    </row>
    <row r="35" spans="1:11" ht="15.75">
      <c r="A35" s="319" t="s">
        <v>10</v>
      </c>
      <c r="B35" s="319" t="s">
        <v>175</v>
      </c>
      <c r="C35" s="319"/>
      <c r="D35" s="319" t="s">
        <v>176</v>
      </c>
      <c r="E35" s="319"/>
      <c r="F35" s="319" t="s">
        <v>177</v>
      </c>
      <c r="G35" s="319"/>
      <c r="H35" s="319" t="s">
        <v>178</v>
      </c>
      <c r="I35" s="319"/>
      <c r="J35" s="319" t="s">
        <v>179</v>
      </c>
      <c r="K35" s="319"/>
    </row>
    <row r="36" spans="1:11" ht="21" customHeight="1" thickBot="1">
      <c r="A36" s="320"/>
      <c r="B36" s="179" t="s">
        <v>4</v>
      </c>
      <c r="C36" s="179" t="s">
        <v>33</v>
      </c>
      <c r="D36" s="179" t="s">
        <v>4</v>
      </c>
      <c r="E36" s="179" t="s">
        <v>33</v>
      </c>
      <c r="F36" s="179" t="s">
        <v>4</v>
      </c>
      <c r="G36" s="179" t="s">
        <v>33</v>
      </c>
      <c r="H36" s="179" t="s">
        <v>4</v>
      </c>
      <c r="I36" s="179" t="s">
        <v>33</v>
      </c>
      <c r="J36" s="179" t="s">
        <v>4</v>
      </c>
      <c r="K36" s="179" t="s">
        <v>33</v>
      </c>
    </row>
    <row r="37" spans="1:11" ht="21.75" customHeight="1" thickTop="1">
      <c r="A37" s="167" t="s">
        <v>408</v>
      </c>
      <c r="B37" s="13">
        <v>12</v>
      </c>
      <c r="C37" s="13">
        <v>300</v>
      </c>
      <c r="D37" s="13">
        <v>183</v>
      </c>
      <c r="E37" s="13">
        <v>16027</v>
      </c>
      <c r="F37" s="13">
        <v>90</v>
      </c>
      <c r="G37" s="13">
        <v>17800</v>
      </c>
      <c r="H37" s="13">
        <v>13</v>
      </c>
      <c r="I37" s="13">
        <v>1590</v>
      </c>
      <c r="J37" s="13">
        <v>224</v>
      </c>
      <c r="K37" s="13">
        <v>1000</v>
      </c>
    </row>
    <row r="38" spans="1:11" ht="21.75" customHeight="1">
      <c r="A38" s="241" t="s">
        <v>34</v>
      </c>
      <c r="B38" s="12">
        <v>0</v>
      </c>
      <c r="C38" s="12">
        <v>0</v>
      </c>
      <c r="D38" s="12">
        <v>0</v>
      </c>
      <c r="E38" s="12">
        <v>0</v>
      </c>
      <c r="F38" s="12">
        <v>8</v>
      </c>
      <c r="G38" s="12">
        <v>1200</v>
      </c>
      <c r="H38" s="12">
        <v>0</v>
      </c>
      <c r="I38" s="12">
        <v>0</v>
      </c>
      <c r="J38" s="12">
        <v>0</v>
      </c>
      <c r="K38" s="12">
        <v>0</v>
      </c>
    </row>
    <row r="39" spans="1:11" ht="21.75" customHeight="1">
      <c r="A39" s="167" t="s">
        <v>35</v>
      </c>
      <c r="B39" s="13">
        <v>22</v>
      </c>
      <c r="C39" s="13">
        <v>470</v>
      </c>
      <c r="D39" s="13">
        <v>170</v>
      </c>
      <c r="E39" s="13">
        <v>4705</v>
      </c>
      <c r="F39" s="13">
        <v>77</v>
      </c>
      <c r="G39" s="13">
        <v>11760</v>
      </c>
      <c r="H39" s="13">
        <v>6</v>
      </c>
      <c r="I39" s="13">
        <v>1500</v>
      </c>
      <c r="J39" s="13">
        <v>245</v>
      </c>
      <c r="K39" s="13">
        <v>1310</v>
      </c>
    </row>
    <row r="40" spans="1:11" ht="21.75" customHeight="1">
      <c r="A40" s="241" t="s">
        <v>472</v>
      </c>
      <c r="B40" s="12">
        <v>0</v>
      </c>
      <c r="C40" s="12">
        <v>0</v>
      </c>
      <c r="D40" s="12">
        <v>92</v>
      </c>
      <c r="E40" s="12">
        <v>7224</v>
      </c>
      <c r="F40" s="12">
        <v>14</v>
      </c>
      <c r="G40" s="12">
        <v>1930</v>
      </c>
      <c r="H40" s="12">
        <v>0</v>
      </c>
      <c r="I40" s="12">
        <v>0</v>
      </c>
      <c r="J40" s="12">
        <v>30</v>
      </c>
      <c r="K40" s="12">
        <v>202</v>
      </c>
    </row>
    <row r="41" spans="1:11" ht="21.75" customHeight="1">
      <c r="A41" s="167" t="s">
        <v>36</v>
      </c>
      <c r="B41" s="13">
        <v>18</v>
      </c>
      <c r="C41" s="13">
        <v>2530</v>
      </c>
      <c r="D41" s="13">
        <v>2345</v>
      </c>
      <c r="E41" s="13">
        <v>160349</v>
      </c>
      <c r="F41" s="13">
        <v>170</v>
      </c>
      <c r="G41" s="13">
        <v>25140</v>
      </c>
      <c r="H41" s="13">
        <v>188</v>
      </c>
      <c r="I41" s="13">
        <v>29100</v>
      </c>
      <c r="J41" s="13">
        <v>944</v>
      </c>
      <c r="K41" s="13">
        <v>4236</v>
      </c>
    </row>
    <row r="42" spans="1:11" ht="21.75" customHeight="1">
      <c r="A42" s="241" t="s">
        <v>37</v>
      </c>
      <c r="B42" s="12">
        <v>4</v>
      </c>
      <c r="C42" s="12">
        <v>24</v>
      </c>
      <c r="D42" s="12">
        <v>153</v>
      </c>
      <c r="E42" s="12">
        <v>2004</v>
      </c>
      <c r="F42" s="12">
        <v>23</v>
      </c>
      <c r="G42" s="12">
        <v>3325</v>
      </c>
      <c r="H42" s="12">
        <v>40</v>
      </c>
      <c r="I42" s="12">
        <v>5050</v>
      </c>
      <c r="J42" s="12">
        <v>253</v>
      </c>
      <c r="K42" s="12">
        <v>1535</v>
      </c>
    </row>
    <row r="43" spans="1:11" ht="21.75" customHeight="1">
      <c r="A43" s="167" t="s">
        <v>38</v>
      </c>
      <c r="B43" s="13">
        <v>0</v>
      </c>
      <c r="C43" s="13">
        <v>0</v>
      </c>
      <c r="D43" s="13">
        <v>632</v>
      </c>
      <c r="E43" s="13">
        <v>124300</v>
      </c>
      <c r="F43" s="13">
        <v>0</v>
      </c>
      <c r="G43" s="13">
        <v>0</v>
      </c>
      <c r="H43" s="13">
        <v>3</v>
      </c>
      <c r="I43" s="13">
        <v>375</v>
      </c>
      <c r="J43" s="13">
        <v>128</v>
      </c>
      <c r="K43" s="13">
        <v>640</v>
      </c>
    </row>
    <row r="44" spans="1:11" ht="21.75" customHeight="1">
      <c r="A44" s="241" t="s">
        <v>39</v>
      </c>
      <c r="B44" s="12">
        <v>20</v>
      </c>
      <c r="C44" s="12">
        <v>500</v>
      </c>
      <c r="D44" s="12">
        <v>3902</v>
      </c>
      <c r="E44" s="12">
        <v>761850</v>
      </c>
      <c r="F44" s="12">
        <v>30</v>
      </c>
      <c r="G44" s="12">
        <v>9000</v>
      </c>
      <c r="H44" s="12">
        <v>16</v>
      </c>
      <c r="I44" s="12">
        <v>2560</v>
      </c>
      <c r="J44" s="12">
        <v>104</v>
      </c>
      <c r="K44" s="12">
        <v>520</v>
      </c>
    </row>
    <row r="45" spans="1:11" ht="21.75" customHeight="1">
      <c r="A45" s="167" t="s">
        <v>410</v>
      </c>
      <c r="B45" s="13">
        <v>0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</row>
    <row r="46" spans="1:11" ht="21.75" customHeight="1">
      <c r="A46" s="241" t="s">
        <v>473</v>
      </c>
      <c r="B46" s="12">
        <v>112</v>
      </c>
      <c r="C46" s="12">
        <v>8300</v>
      </c>
      <c r="D46" s="12">
        <v>627</v>
      </c>
      <c r="E46" s="12">
        <v>70043</v>
      </c>
      <c r="F46" s="12">
        <v>125</v>
      </c>
      <c r="G46" s="12">
        <v>37500</v>
      </c>
      <c r="H46" s="12">
        <v>9</v>
      </c>
      <c r="I46" s="12">
        <v>1980</v>
      </c>
      <c r="J46" s="12">
        <v>100</v>
      </c>
      <c r="K46" s="12">
        <v>855</v>
      </c>
    </row>
    <row r="47" spans="1:11" ht="21.75" customHeight="1">
      <c r="A47" s="167" t="s">
        <v>474</v>
      </c>
      <c r="B47" s="13">
        <v>43</v>
      </c>
      <c r="C47" s="13">
        <v>790</v>
      </c>
      <c r="D47" s="13">
        <v>105</v>
      </c>
      <c r="E47" s="13">
        <v>4180</v>
      </c>
      <c r="F47" s="13">
        <v>0</v>
      </c>
      <c r="G47" s="13">
        <v>0</v>
      </c>
      <c r="H47" s="13">
        <v>56</v>
      </c>
      <c r="I47" s="13">
        <v>12800</v>
      </c>
      <c r="J47" s="13">
        <v>119</v>
      </c>
      <c r="K47" s="13">
        <v>447</v>
      </c>
    </row>
    <row r="48" spans="1:11" ht="21.75" customHeight="1">
      <c r="A48" s="241" t="s">
        <v>40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</row>
    <row r="49" spans="1:11" ht="21.75" customHeight="1" thickBot="1">
      <c r="A49" s="167" t="s">
        <v>41</v>
      </c>
      <c r="B49" s="13">
        <v>0</v>
      </c>
      <c r="C49" s="13">
        <v>0</v>
      </c>
      <c r="D49" s="13">
        <v>546</v>
      </c>
      <c r="E49" s="13">
        <v>86658</v>
      </c>
      <c r="F49" s="13">
        <v>38</v>
      </c>
      <c r="G49" s="13">
        <v>10500</v>
      </c>
      <c r="H49" s="13">
        <v>138</v>
      </c>
      <c r="I49" s="13">
        <v>22900</v>
      </c>
      <c r="J49" s="13">
        <v>966</v>
      </c>
      <c r="K49" s="13">
        <v>5056</v>
      </c>
    </row>
    <row r="50" spans="1:11" ht="21.75" customHeight="1" thickBot="1">
      <c r="A50" s="175" t="s">
        <v>3</v>
      </c>
      <c r="B50" s="18">
        <f aca="true" t="shared" si="3" ref="B50:K50">SUM(B37:B49)</f>
        <v>231</v>
      </c>
      <c r="C50" s="18">
        <f t="shared" si="3"/>
        <v>12914</v>
      </c>
      <c r="D50" s="18">
        <f t="shared" si="3"/>
        <v>8755</v>
      </c>
      <c r="E50" s="18">
        <f t="shared" si="3"/>
        <v>1237340</v>
      </c>
      <c r="F50" s="18">
        <f t="shared" si="3"/>
        <v>575</v>
      </c>
      <c r="G50" s="18">
        <f t="shared" si="3"/>
        <v>118155</v>
      </c>
      <c r="H50" s="18">
        <f t="shared" si="3"/>
        <v>469</v>
      </c>
      <c r="I50" s="18">
        <f t="shared" si="3"/>
        <v>77855</v>
      </c>
      <c r="J50" s="18">
        <f t="shared" si="3"/>
        <v>3113</v>
      </c>
      <c r="K50" s="18">
        <f t="shared" si="3"/>
        <v>15801</v>
      </c>
    </row>
    <row r="51" ht="15.75" thickTop="1">
      <c r="J51" s="7"/>
    </row>
    <row r="52" spans="1:10" ht="15">
      <c r="A52" s="25"/>
      <c r="B52" s="25"/>
      <c r="C52" s="25"/>
      <c r="D52" s="25"/>
      <c r="E52" s="25"/>
      <c r="F52" s="25"/>
      <c r="J52" s="7"/>
    </row>
    <row r="53" ht="15">
      <c r="J53" s="7"/>
    </row>
    <row r="54" ht="15">
      <c r="J54" s="7"/>
    </row>
    <row r="55" ht="12.75" customHeight="1">
      <c r="J55" s="7"/>
    </row>
    <row r="56" ht="12.75" customHeight="1">
      <c r="J56" s="7"/>
    </row>
    <row r="57" ht="12.75" customHeight="1">
      <c r="J57" s="7"/>
    </row>
    <row r="58" spans="1:10" ht="20.25" customHeight="1">
      <c r="A58" s="314" t="s">
        <v>392</v>
      </c>
      <c r="B58" s="314"/>
      <c r="C58" s="314"/>
      <c r="D58" s="314"/>
      <c r="E58" s="314"/>
      <c r="F58" s="314"/>
      <c r="G58" s="314"/>
      <c r="H58" s="314"/>
      <c r="I58" s="314"/>
      <c r="J58" s="314"/>
    </row>
    <row r="59" spans="1:10" ht="18.75" customHeight="1">
      <c r="A59" s="341" t="s">
        <v>484</v>
      </c>
      <c r="B59" s="341"/>
      <c r="C59" s="127"/>
      <c r="D59" s="311" t="s">
        <v>61</v>
      </c>
      <c r="E59" s="311"/>
      <c r="F59" s="311"/>
      <c r="G59" s="127"/>
      <c r="H59" s="313" t="s">
        <v>49</v>
      </c>
      <c r="I59" s="313"/>
      <c r="J59" s="313"/>
    </row>
    <row r="60" spans="1:10" ht="15.75">
      <c r="A60" s="323" t="s">
        <v>10</v>
      </c>
      <c r="B60" s="319" t="s">
        <v>180</v>
      </c>
      <c r="C60" s="319"/>
      <c r="D60" s="319" t="s">
        <v>181</v>
      </c>
      <c r="E60" s="319"/>
      <c r="F60" s="319" t="s">
        <v>182</v>
      </c>
      <c r="G60" s="319"/>
      <c r="H60" s="319" t="s">
        <v>183</v>
      </c>
      <c r="I60" s="319"/>
      <c r="J60" s="129" t="s">
        <v>50</v>
      </c>
    </row>
    <row r="61" spans="1:10" ht="16.5" thickBot="1">
      <c r="A61" s="324"/>
      <c r="B61" s="179" t="s">
        <v>4</v>
      </c>
      <c r="C61" s="179" t="s">
        <v>33</v>
      </c>
      <c r="D61" s="179" t="s">
        <v>4</v>
      </c>
      <c r="E61" s="179" t="s">
        <v>33</v>
      </c>
      <c r="F61" s="179" t="s">
        <v>4</v>
      </c>
      <c r="G61" s="179" t="s">
        <v>33</v>
      </c>
      <c r="H61" s="179" t="s">
        <v>4</v>
      </c>
      <c r="I61" s="179" t="s">
        <v>33</v>
      </c>
      <c r="J61" s="188" t="s">
        <v>91</v>
      </c>
    </row>
    <row r="62" spans="1:10" ht="21.75" customHeight="1" thickTop="1">
      <c r="A62" s="167" t="s">
        <v>408</v>
      </c>
      <c r="B62" s="13">
        <v>110</v>
      </c>
      <c r="C62" s="13">
        <v>4810</v>
      </c>
      <c r="D62" s="13">
        <v>109</v>
      </c>
      <c r="E62" s="13">
        <v>7705</v>
      </c>
      <c r="F62" s="13">
        <v>0</v>
      </c>
      <c r="G62" s="13">
        <v>0</v>
      </c>
      <c r="H62" s="13">
        <v>1526</v>
      </c>
      <c r="I62" s="13">
        <v>24260</v>
      </c>
      <c r="J62" s="13">
        <v>131725</v>
      </c>
    </row>
    <row r="63" spans="1:10" ht="21.75" customHeight="1">
      <c r="A63" s="241" t="s">
        <v>34</v>
      </c>
      <c r="B63" s="12">
        <v>4</v>
      </c>
      <c r="C63" s="12">
        <v>40</v>
      </c>
      <c r="D63" s="12">
        <v>6</v>
      </c>
      <c r="E63" s="12">
        <v>180</v>
      </c>
      <c r="F63" s="12">
        <v>0</v>
      </c>
      <c r="G63" s="12">
        <v>0</v>
      </c>
      <c r="H63" s="12">
        <v>64</v>
      </c>
      <c r="I63" s="12">
        <v>320</v>
      </c>
      <c r="J63" s="12">
        <v>0</v>
      </c>
    </row>
    <row r="64" spans="1:10" ht="21.75" customHeight="1">
      <c r="A64" s="167" t="s">
        <v>35</v>
      </c>
      <c r="B64" s="13">
        <v>132</v>
      </c>
      <c r="C64" s="13">
        <v>5480</v>
      </c>
      <c r="D64" s="13">
        <v>109</v>
      </c>
      <c r="E64" s="13">
        <v>7490</v>
      </c>
      <c r="F64" s="13">
        <v>0</v>
      </c>
      <c r="G64" s="13">
        <v>0</v>
      </c>
      <c r="H64" s="13">
        <v>197</v>
      </c>
      <c r="I64" s="13">
        <v>980</v>
      </c>
      <c r="J64" s="13">
        <v>16340</v>
      </c>
    </row>
    <row r="65" spans="1:10" ht="21.75" customHeight="1">
      <c r="A65" s="241" t="s">
        <v>472</v>
      </c>
      <c r="B65" s="12">
        <v>16</v>
      </c>
      <c r="C65" s="12">
        <v>448</v>
      </c>
      <c r="D65" s="12">
        <v>8</v>
      </c>
      <c r="E65" s="12">
        <v>504</v>
      </c>
      <c r="F65" s="12">
        <v>0</v>
      </c>
      <c r="G65" s="12">
        <v>0</v>
      </c>
      <c r="H65" s="12">
        <v>34</v>
      </c>
      <c r="I65" s="12">
        <v>466</v>
      </c>
      <c r="J65" s="12">
        <v>1000</v>
      </c>
    </row>
    <row r="66" spans="1:10" ht="21.75" customHeight="1">
      <c r="A66" s="167" t="s">
        <v>36</v>
      </c>
      <c r="B66" s="13">
        <v>632</v>
      </c>
      <c r="C66" s="13">
        <v>25840</v>
      </c>
      <c r="D66" s="13">
        <v>519</v>
      </c>
      <c r="E66" s="13">
        <v>30750</v>
      </c>
      <c r="F66" s="13">
        <v>0</v>
      </c>
      <c r="G66" s="13">
        <v>0</v>
      </c>
      <c r="H66" s="13">
        <v>369</v>
      </c>
      <c r="I66" s="13">
        <v>4940</v>
      </c>
      <c r="J66" s="13">
        <v>3966295</v>
      </c>
    </row>
    <row r="67" spans="1:10" ht="21.75" customHeight="1">
      <c r="A67" s="241" t="s">
        <v>37</v>
      </c>
      <c r="B67" s="12">
        <v>105</v>
      </c>
      <c r="C67" s="12">
        <v>3571</v>
      </c>
      <c r="D67" s="12">
        <v>87</v>
      </c>
      <c r="E67" s="12">
        <v>4475</v>
      </c>
      <c r="F67" s="12">
        <v>0</v>
      </c>
      <c r="G67" s="12">
        <v>0</v>
      </c>
      <c r="H67" s="12">
        <v>432</v>
      </c>
      <c r="I67" s="12">
        <v>1890</v>
      </c>
      <c r="J67" s="12">
        <v>1443637</v>
      </c>
    </row>
    <row r="68" spans="1:10" ht="21.75" customHeight="1">
      <c r="A68" s="167" t="s">
        <v>38</v>
      </c>
      <c r="B68" s="13">
        <v>2</v>
      </c>
      <c r="C68" s="13">
        <v>100</v>
      </c>
      <c r="D68" s="13">
        <v>6</v>
      </c>
      <c r="E68" s="13">
        <v>450</v>
      </c>
      <c r="F68" s="13">
        <v>0</v>
      </c>
      <c r="G68" s="13">
        <v>0</v>
      </c>
      <c r="H68" s="13">
        <v>59</v>
      </c>
      <c r="I68" s="13">
        <v>2350</v>
      </c>
      <c r="J68" s="13">
        <v>595710</v>
      </c>
    </row>
    <row r="69" spans="1:10" ht="21.75" customHeight="1">
      <c r="A69" s="241" t="s">
        <v>39</v>
      </c>
      <c r="B69" s="12">
        <v>20</v>
      </c>
      <c r="C69" s="12">
        <v>240</v>
      </c>
      <c r="D69" s="12">
        <v>10</v>
      </c>
      <c r="E69" s="12">
        <v>600</v>
      </c>
      <c r="F69" s="12">
        <v>0</v>
      </c>
      <c r="G69" s="12">
        <v>0</v>
      </c>
      <c r="H69" s="12">
        <v>0</v>
      </c>
      <c r="I69" s="12">
        <v>0</v>
      </c>
      <c r="J69" s="12">
        <v>30750</v>
      </c>
    </row>
    <row r="70" spans="1:10" ht="21.75" customHeight="1">
      <c r="A70" s="167" t="s">
        <v>410</v>
      </c>
      <c r="B70" s="13">
        <v>0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</row>
    <row r="71" spans="1:10" ht="21.75" customHeight="1">
      <c r="A71" s="241" t="s">
        <v>473</v>
      </c>
      <c r="B71" s="12">
        <v>118</v>
      </c>
      <c r="C71" s="12">
        <v>10630</v>
      </c>
      <c r="D71" s="12">
        <v>92</v>
      </c>
      <c r="E71" s="12">
        <v>10400</v>
      </c>
      <c r="F71" s="12">
        <v>0</v>
      </c>
      <c r="G71" s="12">
        <v>0</v>
      </c>
      <c r="H71" s="12">
        <v>1334</v>
      </c>
      <c r="I71" s="12">
        <v>16152</v>
      </c>
      <c r="J71" s="12">
        <v>0</v>
      </c>
    </row>
    <row r="72" spans="1:10" ht="21.75" customHeight="1">
      <c r="A72" s="167" t="s">
        <v>474</v>
      </c>
      <c r="B72" s="13">
        <v>58</v>
      </c>
      <c r="C72" s="13">
        <v>1110</v>
      </c>
      <c r="D72" s="13">
        <v>71</v>
      </c>
      <c r="E72" s="13">
        <v>8035</v>
      </c>
      <c r="F72" s="13">
        <v>0</v>
      </c>
      <c r="G72" s="13">
        <v>0</v>
      </c>
      <c r="H72" s="13">
        <v>291</v>
      </c>
      <c r="I72" s="13">
        <v>2542</v>
      </c>
      <c r="J72" s="13">
        <v>0</v>
      </c>
    </row>
    <row r="73" spans="1:10" ht="21.75" customHeight="1">
      <c r="A73" s="241" t="s">
        <v>40</v>
      </c>
      <c r="B73" s="12">
        <v>0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18000</v>
      </c>
    </row>
    <row r="74" spans="1:10" ht="21.75" customHeight="1" thickBot="1">
      <c r="A74" s="167" t="s">
        <v>41</v>
      </c>
      <c r="B74" s="13">
        <v>307</v>
      </c>
      <c r="C74" s="13">
        <v>8411</v>
      </c>
      <c r="D74" s="13">
        <v>181</v>
      </c>
      <c r="E74" s="13">
        <v>15645</v>
      </c>
      <c r="F74" s="13">
        <v>0</v>
      </c>
      <c r="G74" s="13">
        <v>0</v>
      </c>
      <c r="H74" s="13">
        <v>0</v>
      </c>
      <c r="I74" s="13">
        <v>0</v>
      </c>
      <c r="J74" s="13">
        <v>243600</v>
      </c>
    </row>
    <row r="75" spans="1:10" ht="21.75" customHeight="1" thickBot="1">
      <c r="A75" s="175" t="s">
        <v>3</v>
      </c>
      <c r="B75" s="18">
        <f aca="true" t="shared" si="4" ref="B75:J75">SUM(B62:B74)</f>
        <v>1504</v>
      </c>
      <c r="C75" s="18">
        <f t="shared" si="4"/>
        <v>60680</v>
      </c>
      <c r="D75" s="18">
        <f t="shared" si="4"/>
        <v>1198</v>
      </c>
      <c r="E75" s="18">
        <f t="shared" si="4"/>
        <v>86234</v>
      </c>
      <c r="F75" s="18">
        <f t="shared" si="4"/>
        <v>0</v>
      </c>
      <c r="G75" s="18">
        <f t="shared" si="4"/>
        <v>0</v>
      </c>
      <c r="H75" s="18">
        <f t="shared" si="4"/>
        <v>4306</v>
      </c>
      <c r="I75" s="18">
        <f t="shared" si="4"/>
        <v>53900</v>
      </c>
      <c r="J75" s="18">
        <f t="shared" si="4"/>
        <v>6447057</v>
      </c>
    </row>
    <row r="76" ht="15.75" thickTop="1">
      <c r="J76" s="7"/>
    </row>
    <row r="77" spans="1:10" ht="15">
      <c r="A77" s="25"/>
      <c r="B77" s="25"/>
      <c r="C77" s="25"/>
      <c r="D77" s="25"/>
      <c r="E77" s="25"/>
      <c r="F77" s="25"/>
      <c r="J77" s="7"/>
    </row>
    <row r="78" ht="15">
      <c r="J78" s="7"/>
    </row>
    <row r="79" ht="15">
      <c r="J79" s="7"/>
    </row>
    <row r="80" ht="15">
      <c r="J80" s="7"/>
    </row>
    <row r="81" spans="1:12" ht="23.25" customHeight="1">
      <c r="A81" s="314" t="s">
        <v>392</v>
      </c>
      <c r="B81" s="314"/>
      <c r="C81" s="314"/>
      <c r="D81" s="314"/>
      <c r="E81" s="314"/>
      <c r="F81" s="314"/>
      <c r="G81" s="314"/>
      <c r="H81" s="314"/>
      <c r="I81" s="314"/>
      <c r="J81" s="314"/>
      <c r="K81" s="314"/>
      <c r="L81" s="314"/>
    </row>
    <row r="82" spans="1:12" ht="26.25" customHeight="1">
      <c r="A82" s="343" t="s">
        <v>484</v>
      </c>
      <c r="B82" s="343"/>
      <c r="C82" s="127"/>
      <c r="D82" s="311" t="s">
        <v>61</v>
      </c>
      <c r="E82" s="311"/>
      <c r="F82" s="311"/>
      <c r="G82" s="311"/>
      <c r="H82" s="311"/>
      <c r="I82" s="313" t="s">
        <v>44</v>
      </c>
      <c r="J82" s="313"/>
      <c r="K82" s="313"/>
      <c r="L82" s="313"/>
    </row>
    <row r="83" spans="1:12" ht="60.75" customHeight="1">
      <c r="A83" s="321" t="s">
        <v>10</v>
      </c>
      <c r="B83" s="323" t="s">
        <v>184</v>
      </c>
      <c r="C83" s="323"/>
      <c r="D83" s="323" t="s">
        <v>185</v>
      </c>
      <c r="E83" s="323"/>
      <c r="F83" s="323" t="s">
        <v>186</v>
      </c>
      <c r="G83" s="323"/>
      <c r="H83" s="323" t="s">
        <v>187</v>
      </c>
      <c r="I83" s="323"/>
      <c r="J83" s="323" t="s">
        <v>263</v>
      </c>
      <c r="K83" s="323"/>
      <c r="L83" s="151" t="s">
        <v>101</v>
      </c>
    </row>
    <row r="84" spans="1:12" ht="22.5" customHeight="1" thickBot="1">
      <c r="A84" s="344"/>
      <c r="B84" s="179" t="s">
        <v>4</v>
      </c>
      <c r="C84" s="179" t="s">
        <v>33</v>
      </c>
      <c r="D84" s="179" t="s">
        <v>4</v>
      </c>
      <c r="E84" s="179" t="s">
        <v>33</v>
      </c>
      <c r="F84" s="179" t="s">
        <v>4</v>
      </c>
      <c r="G84" s="179" t="s">
        <v>33</v>
      </c>
      <c r="H84" s="179" t="s">
        <v>4</v>
      </c>
      <c r="I84" s="179" t="s">
        <v>33</v>
      </c>
      <c r="J84" s="218" t="s">
        <v>4</v>
      </c>
      <c r="K84" s="179" t="s">
        <v>33</v>
      </c>
      <c r="L84" s="188" t="s">
        <v>91</v>
      </c>
    </row>
    <row r="85" spans="1:12" ht="21.75" customHeight="1" thickTop="1">
      <c r="A85" s="167" t="s">
        <v>408</v>
      </c>
      <c r="B85" s="13">
        <v>119</v>
      </c>
      <c r="C85" s="13">
        <v>3470</v>
      </c>
      <c r="D85" s="13">
        <v>7</v>
      </c>
      <c r="E85" s="13">
        <v>550</v>
      </c>
      <c r="F85" s="13">
        <v>0</v>
      </c>
      <c r="G85" s="13">
        <v>0</v>
      </c>
      <c r="H85" s="13">
        <v>0</v>
      </c>
      <c r="I85" s="13">
        <v>0</v>
      </c>
      <c r="J85" s="13">
        <f aca="true" t="shared" si="5" ref="J85:J97">B37+D37+F37+H37+J37+B62+D62+F62+H62+B85+D85+F85+H85</f>
        <v>2393</v>
      </c>
      <c r="K85" s="13">
        <f aca="true" t="shared" si="6" ref="K85:K97">C37+E37+G37+I37+K37+C62+E62+G62+I62+J62+C85+E85+G85+I85</f>
        <v>209237</v>
      </c>
      <c r="L85" s="13">
        <f aca="true" t="shared" si="7" ref="L85:L97">M9+K85</f>
        <v>1183982</v>
      </c>
    </row>
    <row r="86" spans="1:12" ht="21.75" customHeight="1">
      <c r="A86" s="241" t="s">
        <v>34</v>
      </c>
      <c r="B86" s="12">
        <v>4</v>
      </c>
      <c r="C86" s="12">
        <v>200</v>
      </c>
      <c r="D86" s="12">
        <v>4</v>
      </c>
      <c r="E86" s="12">
        <v>360</v>
      </c>
      <c r="F86" s="12">
        <v>0</v>
      </c>
      <c r="G86" s="12">
        <v>0</v>
      </c>
      <c r="H86" s="12">
        <v>0</v>
      </c>
      <c r="I86" s="12">
        <v>0</v>
      </c>
      <c r="J86" s="12">
        <f t="shared" si="5"/>
        <v>90</v>
      </c>
      <c r="K86" s="12">
        <f t="shared" si="6"/>
        <v>2300</v>
      </c>
      <c r="L86" s="12">
        <f t="shared" si="7"/>
        <v>127390</v>
      </c>
    </row>
    <row r="87" spans="1:12" ht="21.75" customHeight="1">
      <c r="A87" s="167" t="s">
        <v>35</v>
      </c>
      <c r="B87" s="13">
        <v>100</v>
      </c>
      <c r="C87" s="13">
        <v>5000</v>
      </c>
      <c r="D87" s="13">
        <v>5</v>
      </c>
      <c r="E87" s="13">
        <v>210</v>
      </c>
      <c r="F87" s="13">
        <v>4</v>
      </c>
      <c r="G87" s="13">
        <v>200</v>
      </c>
      <c r="H87" s="13">
        <v>0</v>
      </c>
      <c r="I87" s="13">
        <v>0</v>
      </c>
      <c r="J87" s="13">
        <f t="shared" si="5"/>
        <v>1067</v>
      </c>
      <c r="K87" s="13">
        <f t="shared" si="6"/>
        <v>55445</v>
      </c>
      <c r="L87" s="13">
        <f t="shared" si="7"/>
        <v>598635</v>
      </c>
    </row>
    <row r="88" spans="1:12" ht="21.75" customHeight="1">
      <c r="A88" s="241" t="s">
        <v>472</v>
      </c>
      <c r="B88" s="12">
        <v>8</v>
      </c>
      <c r="C88" s="12">
        <v>514</v>
      </c>
      <c r="D88" s="12">
        <v>4</v>
      </c>
      <c r="E88" s="12">
        <v>1410</v>
      </c>
      <c r="F88" s="12">
        <v>8</v>
      </c>
      <c r="G88" s="12">
        <v>262</v>
      </c>
      <c r="H88" s="12">
        <v>0</v>
      </c>
      <c r="I88" s="12">
        <v>0</v>
      </c>
      <c r="J88" s="12">
        <f t="shared" si="5"/>
        <v>214</v>
      </c>
      <c r="K88" s="12">
        <f t="shared" si="6"/>
        <v>13960</v>
      </c>
      <c r="L88" s="12">
        <f t="shared" si="7"/>
        <v>102598</v>
      </c>
    </row>
    <row r="89" spans="1:12" ht="21.75" customHeight="1">
      <c r="A89" s="167" t="s">
        <v>36</v>
      </c>
      <c r="B89" s="13">
        <v>845</v>
      </c>
      <c r="C89" s="13">
        <v>33080</v>
      </c>
      <c r="D89" s="13">
        <v>53</v>
      </c>
      <c r="E89" s="13">
        <v>4720</v>
      </c>
      <c r="F89" s="13">
        <v>47</v>
      </c>
      <c r="G89" s="13">
        <v>3840</v>
      </c>
      <c r="H89" s="13">
        <v>0</v>
      </c>
      <c r="I89" s="13">
        <v>0</v>
      </c>
      <c r="J89" s="13">
        <f t="shared" si="5"/>
        <v>6130</v>
      </c>
      <c r="K89" s="13">
        <f t="shared" si="6"/>
        <v>4290820</v>
      </c>
      <c r="L89" s="13">
        <f t="shared" si="7"/>
        <v>16603583</v>
      </c>
    </row>
    <row r="90" spans="1:12" ht="21.75" customHeight="1">
      <c r="A90" s="241" t="s">
        <v>37</v>
      </c>
      <c r="B90" s="12">
        <v>123</v>
      </c>
      <c r="C90" s="12">
        <v>2950</v>
      </c>
      <c r="D90" s="12">
        <v>10</v>
      </c>
      <c r="E90" s="12">
        <v>740</v>
      </c>
      <c r="F90" s="12">
        <v>18</v>
      </c>
      <c r="G90" s="12">
        <v>1030</v>
      </c>
      <c r="H90" s="12">
        <v>0</v>
      </c>
      <c r="I90" s="12">
        <v>0</v>
      </c>
      <c r="J90" s="12">
        <f t="shared" si="5"/>
        <v>1248</v>
      </c>
      <c r="K90" s="12">
        <f t="shared" si="6"/>
        <v>1470231</v>
      </c>
      <c r="L90" s="12">
        <f t="shared" si="7"/>
        <v>1973743</v>
      </c>
    </row>
    <row r="91" spans="1:12" ht="21.75" customHeight="1">
      <c r="A91" s="167" t="s">
        <v>38</v>
      </c>
      <c r="B91" s="13">
        <v>23</v>
      </c>
      <c r="C91" s="13">
        <v>845</v>
      </c>
      <c r="D91" s="13">
        <v>2</v>
      </c>
      <c r="E91" s="13">
        <v>100</v>
      </c>
      <c r="F91" s="13">
        <v>0</v>
      </c>
      <c r="G91" s="13">
        <v>0</v>
      </c>
      <c r="H91" s="13">
        <v>0</v>
      </c>
      <c r="I91" s="13">
        <v>0</v>
      </c>
      <c r="J91" s="13">
        <f t="shared" si="5"/>
        <v>855</v>
      </c>
      <c r="K91" s="13">
        <f t="shared" si="6"/>
        <v>724870</v>
      </c>
      <c r="L91" s="13">
        <f t="shared" si="7"/>
        <v>4389819</v>
      </c>
    </row>
    <row r="92" spans="1:12" ht="21.75" customHeight="1">
      <c r="A92" s="241" t="s">
        <v>39</v>
      </c>
      <c r="B92" s="12">
        <v>10</v>
      </c>
      <c r="C92" s="12">
        <v>300</v>
      </c>
      <c r="D92" s="12">
        <v>0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  <c r="J92" s="12">
        <f t="shared" si="5"/>
        <v>4112</v>
      </c>
      <c r="K92" s="12">
        <f t="shared" si="6"/>
        <v>806320</v>
      </c>
      <c r="L92" s="12">
        <f t="shared" si="7"/>
        <v>3531958</v>
      </c>
    </row>
    <row r="93" spans="1:12" ht="21.75" customHeight="1">
      <c r="A93" s="167" t="s">
        <v>410</v>
      </c>
      <c r="B93" s="13">
        <v>0</v>
      </c>
      <c r="C93" s="13">
        <v>0</v>
      </c>
      <c r="D93" s="13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f t="shared" si="5"/>
        <v>0</v>
      </c>
      <c r="K93" s="13">
        <f t="shared" si="6"/>
        <v>0</v>
      </c>
      <c r="L93" s="13">
        <f t="shared" si="7"/>
        <v>14400</v>
      </c>
    </row>
    <row r="94" spans="1:12" ht="21.75" customHeight="1">
      <c r="A94" s="241" t="s">
        <v>473</v>
      </c>
      <c r="B94" s="12">
        <v>319</v>
      </c>
      <c r="C94" s="12">
        <v>8005</v>
      </c>
      <c r="D94" s="12">
        <v>42</v>
      </c>
      <c r="E94" s="12">
        <v>16300</v>
      </c>
      <c r="F94" s="12">
        <v>0</v>
      </c>
      <c r="G94" s="12">
        <v>0</v>
      </c>
      <c r="H94" s="12">
        <v>0</v>
      </c>
      <c r="I94" s="12">
        <v>0</v>
      </c>
      <c r="J94" s="12">
        <f t="shared" si="5"/>
        <v>2878</v>
      </c>
      <c r="K94" s="12">
        <f t="shared" si="6"/>
        <v>180165</v>
      </c>
      <c r="L94" s="12">
        <f t="shared" si="7"/>
        <v>2837295</v>
      </c>
    </row>
    <row r="95" spans="1:12" ht="21.75" customHeight="1">
      <c r="A95" s="167" t="s">
        <v>474</v>
      </c>
      <c r="B95" s="13">
        <v>97</v>
      </c>
      <c r="C95" s="13">
        <v>3320</v>
      </c>
      <c r="D95" s="13">
        <v>10</v>
      </c>
      <c r="E95" s="13">
        <v>1000</v>
      </c>
      <c r="F95" s="13">
        <v>18</v>
      </c>
      <c r="G95" s="13">
        <v>1400</v>
      </c>
      <c r="H95" s="13">
        <v>0</v>
      </c>
      <c r="I95" s="13">
        <v>0</v>
      </c>
      <c r="J95" s="13">
        <f t="shared" si="5"/>
        <v>868</v>
      </c>
      <c r="K95" s="13">
        <f t="shared" si="6"/>
        <v>35624</v>
      </c>
      <c r="L95" s="13">
        <f t="shared" si="7"/>
        <v>75572</v>
      </c>
    </row>
    <row r="96" spans="1:12" ht="21.75" customHeight="1">
      <c r="A96" s="241" t="s">
        <v>40</v>
      </c>
      <c r="B96" s="12">
        <v>0</v>
      </c>
      <c r="C96" s="12">
        <v>0</v>
      </c>
      <c r="D96" s="12">
        <v>0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f t="shared" si="5"/>
        <v>0</v>
      </c>
      <c r="K96" s="12">
        <f t="shared" si="6"/>
        <v>18000</v>
      </c>
      <c r="L96" s="12">
        <f t="shared" si="7"/>
        <v>86000</v>
      </c>
    </row>
    <row r="97" spans="1:12" ht="21.75" customHeight="1" thickBot="1">
      <c r="A97" s="167" t="s">
        <v>41</v>
      </c>
      <c r="B97" s="13">
        <v>100</v>
      </c>
      <c r="C97" s="13">
        <v>5600</v>
      </c>
      <c r="D97" s="13">
        <v>33</v>
      </c>
      <c r="E97" s="13">
        <v>3930</v>
      </c>
      <c r="F97" s="13">
        <v>25</v>
      </c>
      <c r="G97" s="13">
        <v>1595</v>
      </c>
      <c r="H97" s="13">
        <v>0</v>
      </c>
      <c r="I97" s="13">
        <v>0</v>
      </c>
      <c r="J97" s="13">
        <f t="shared" si="5"/>
        <v>2334</v>
      </c>
      <c r="K97" s="13">
        <f t="shared" si="6"/>
        <v>403895</v>
      </c>
      <c r="L97" s="13">
        <f t="shared" si="7"/>
        <v>984383</v>
      </c>
    </row>
    <row r="98" spans="1:12" ht="21.75" customHeight="1" thickBot="1">
      <c r="A98" s="175" t="s">
        <v>3</v>
      </c>
      <c r="B98" s="18">
        <f aca="true" t="shared" si="8" ref="B98:L98">SUM(B85:B97)</f>
        <v>1748</v>
      </c>
      <c r="C98" s="18">
        <f t="shared" si="8"/>
        <v>63284</v>
      </c>
      <c r="D98" s="18">
        <f t="shared" si="8"/>
        <v>170</v>
      </c>
      <c r="E98" s="18">
        <f t="shared" si="8"/>
        <v>29320</v>
      </c>
      <c r="F98" s="18">
        <f t="shared" si="8"/>
        <v>120</v>
      </c>
      <c r="G98" s="18">
        <f t="shared" si="8"/>
        <v>8327</v>
      </c>
      <c r="H98" s="18">
        <f t="shared" si="8"/>
        <v>0</v>
      </c>
      <c r="I98" s="18">
        <f t="shared" si="8"/>
        <v>0</v>
      </c>
      <c r="J98" s="18">
        <f t="shared" si="8"/>
        <v>22189</v>
      </c>
      <c r="K98" s="18">
        <f t="shared" si="8"/>
        <v>8210867</v>
      </c>
      <c r="L98" s="18">
        <f t="shared" si="8"/>
        <v>32509358</v>
      </c>
    </row>
    <row r="99" ht="15.75" thickTop="1">
      <c r="J99" s="7"/>
    </row>
    <row r="100" spans="1:10" ht="15">
      <c r="A100" s="25"/>
      <c r="B100" s="25"/>
      <c r="C100" s="25"/>
      <c r="D100" s="25"/>
      <c r="E100" s="25"/>
      <c r="F100" s="25"/>
      <c r="J100" s="7"/>
    </row>
    <row r="101" ht="15">
      <c r="J101" s="7"/>
    </row>
    <row r="102" ht="42" customHeight="1">
      <c r="J102" s="7"/>
    </row>
    <row r="103" ht="29.25" customHeight="1"/>
    <row r="104" ht="24.75" customHeight="1"/>
    <row r="105" ht="24.75" customHeight="1">
      <c r="D105" s="4"/>
    </row>
    <row r="106" ht="22.5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1" spans="1:6" ht="15">
      <c r="A121" s="272"/>
      <c r="B121" s="272"/>
      <c r="C121" s="272"/>
      <c r="D121" s="272"/>
      <c r="E121" s="272"/>
      <c r="F121" s="272"/>
    </row>
  </sheetData>
  <sheetProtection/>
  <mergeCells count="41">
    <mergeCell ref="K6:M6"/>
    <mergeCell ref="D6:I6"/>
    <mergeCell ref="F7:G7"/>
    <mergeCell ref="A6:B6"/>
    <mergeCell ref="L7:M7"/>
    <mergeCell ref="H35:I35"/>
    <mergeCell ref="A121:F121"/>
    <mergeCell ref="F35:G35"/>
    <mergeCell ref="H59:J59"/>
    <mergeCell ref="A60:A61"/>
    <mergeCell ref="H83:I83"/>
    <mergeCell ref="D35:E35"/>
    <mergeCell ref="H60:I60"/>
    <mergeCell ref="B83:C83"/>
    <mergeCell ref="F83:G83"/>
    <mergeCell ref="D59:F59"/>
    <mergeCell ref="A5:M5"/>
    <mergeCell ref="A58:J58"/>
    <mergeCell ref="B35:C35"/>
    <mergeCell ref="J35:K35"/>
    <mergeCell ref="F60:G60"/>
    <mergeCell ref="B7:C7"/>
    <mergeCell ref="E34:G34"/>
    <mergeCell ref="D60:E60"/>
    <mergeCell ref="J7:K7"/>
    <mergeCell ref="A33:K33"/>
    <mergeCell ref="A81:L81"/>
    <mergeCell ref="B60:C60"/>
    <mergeCell ref="A83:A84"/>
    <mergeCell ref="J83:K83"/>
    <mergeCell ref="A82:B82"/>
    <mergeCell ref="D82:H82"/>
    <mergeCell ref="D83:E83"/>
    <mergeCell ref="I82:L82"/>
    <mergeCell ref="A59:B59"/>
    <mergeCell ref="A35:A36"/>
    <mergeCell ref="A7:A8"/>
    <mergeCell ref="D7:E7"/>
    <mergeCell ref="A34:B34"/>
    <mergeCell ref="H7:I7"/>
    <mergeCell ref="I34:K34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3:O22"/>
  <sheetViews>
    <sheetView rightToLeft="1" zoomScalePageLayoutView="0" workbookViewId="0" topLeftCell="A4">
      <selection activeCell="B4" sqref="B4:C4"/>
    </sheetView>
  </sheetViews>
  <sheetFormatPr defaultColWidth="9.140625" defaultRowHeight="15"/>
  <cols>
    <col min="1" max="1" width="5.57421875" style="0" customWidth="1"/>
    <col min="2" max="2" width="9.7109375" style="7" customWidth="1"/>
    <col min="3" max="3" width="11.28125" style="7" customWidth="1"/>
    <col min="4" max="4" width="11.421875" style="7" customWidth="1"/>
    <col min="5" max="5" width="11.140625" style="7" customWidth="1"/>
    <col min="6" max="7" width="11.28125" style="7" customWidth="1"/>
    <col min="8" max="8" width="10.57421875" style="7" customWidth="1"/>
    <col min="9" max="9" width="10.7109375" style="7" customWidth="1"/>
    <col min="10" max="10" width="10.421875" style="7" customWidth="1"/>
    <col min="11" max="11" width="13.140625" style="7" customWidth="1"/>
  </cols>
  <sheetData>
    <row r="3" spans="2:11" ht="20.25" customHeight="1">
      <c r="B3" s="346" t="s">
        <v>392</v>
      </c>
      <c r="C3" s="346"/>
      <c r="D3" s="346"/>
      <c r="E3" s="346"/>
      <c r="F3" s="346"/>
      <c r="G3" s="346"/>
      <c r="H3" s="346"/>
      <c r="I3" s="346"/>
      <c r="J3" s="346"/>
      <c r="K3" s="346"/>
    </row>
    <row r="4" spans="2:11" ht="17.25" customHeight="1">
      <c r="B4" s="350" t="s">
        <v>486</v>
      </c>
      <c r="C4" s="350"/>
      <c r="D4" s="135"/>
      <c r="E4" s="347" t="s">
        <v>188</v>
      </c>
      <c r="F4" s="347"/>
      <c r="G4" s="347"/>
      <c r="H4" s="136"/>
      <c r="I4" s="348" t="s">
        <v>49</v>
      </c>
      <c r="J4" s="348"/>
      <c r="K4" s="348"/>
    </row>
    <row r="5" spans="2:11" ht="15.75">
      <c r="B5" s="345" t="s">
        <v>10</v>
      </c>
      <c r="C5" s="345" t="s">
        <v>189</v>
      </c>
      <c r="D5" s="345"/>
      <c r="E5" s="345" t="s">
        <v>190</v>
      </c>
      <c r="F5" s="345"/>
      <c r="G5" s="345" t="s">
        <v>191</v>
      </c>
      <c r="H5" s="345"/>
      <c r="I5" s="137" t="s">
        <v>193</v>
      </c>
      <c r="J5" s="345" t="s">
        <v>192</v>
      </c>
      <c r="K5" s="345"/>
    </row>
    <row r="6" spans="2:11" ht="16.5" thickBot="1">
      <c r="B6" s="351"/>
      <c r="C6" s="187" t="s">
        <v>62</v>
      </c>
      <c r="D6" s="187" t="s">
        <v>33</v>
      </c>
      <c r="E6" s="187" t="s">
        <v>62</v>
      </c>
      <c r="F6" s="187" t="s">
        <v>33</v>
      </c>
      <c r="G6" s="187" t="s">
        <v>62</v>
      </c>
      <c r="H6" s="187" t="s">
        <v>33</v>
      </c>
      <c r="I6" s="187" t="s">
        <v>33</v>
      </c>
      <c r="J6" s="240" t="s">
        <v>62</v>
      </c>
      <c r="K6" s="187" t="s">
        <v>33</v>
      </c>
    </row>
    <row r="7" spans="2:11" ht="21.75" customHeight="1" thickTop="1">
      <c r="B7" s="167" t="s">
        <v>408</v>
      </c>
      <c r="C7" s="13">
        <v>5440</v>
      </c>
      <c r="D7" s="13">
        <v>19860</v>
      </c>
      <c r="E7" s="13">
        <v>18410</v>
      </c>
      <c r="F7" s="13">
        <v>151450</v>
      </c>
      <c r="G7" s="13">
        <v>0</v>
      </c>
      <c r="H7" s="13">
        <v>0</v>
      </c>
      <c r="I7" s="13">
        <v>3060</v>
      </c>
      <c r="J7" s="13">
        <f>C7+E7+G7</f>
        <v>23850</v>
      </c>
      <c r="K7" s="13">
        <f>D7+F7+H7+I7</f>
        <v>174370</v>
      </c>
    </row>
    <row r="8" spans="2:11" ht="21.75" customHeight="1">
      <c r="B8" s="241" t="s">
        <v>34</v>
      </c>
      <c r="C8" s="12">
        <v>0</v>
      </c>
      <c r="D8" s="12">
        <v>0</v>
      </c>
      <c r="E8" s="12">
        <v>250</v>
      </c>
      <c r="F8" s="12">
        <v>2500</v>
      </c>
      <c r="G8" s="12">
        <v>0</v>
      </c>
      <c r="H8" s="12">
        <v>0</v>
      </c>
      <c r="I8" s="12">
        <v>0</v>
      </c>
      <c r="J8" s="12">
        <f aca="true" t="shared" si="0" ref="J8:J19">C8+E8+G8</f>
        <v>250</v>
      </c>
      <c r="K8" s="12">
        <f aca="true" t="shared" si="1" ref="K8:K19">D8+F8+H8+I8</f>
        <v>2500</v>
      </c>
    </row>
    <row r="9" spans="2:11" ht="21.75" customHeight="1">
      <c r="B9" s="167" t="s">
        <v>35</v>
      </c>
      <c r="C9" s="13">
        <v>2118</v>
      </c>
      <c r="D9" s="13">
        <v>5378</v>
      </c>
      <c r="E9" s="13">
        <v>2440</v>
      </c>
      <c r="F9" s="13">
        <v>8010</v>
      </c>
      <c r="G9" s="13">
        <v>1000</v>
      </c>
      <c r="H9" s="13">
        <v>2000</v>
      </c>
      <c r="I9" s="13">
        <v>0</v>
      </c>
      <c r="J9" s="13">
        <f t="shared" si="0"/>
        <v>5558</v>
      </c>
      <c r="K9" s="13">
        <f t="shared" si="1"/>
        <v>15388</v>
      </c>
    </row>
    <row r="10" spans="2:11" ht="21.75" customHeight="1">
      <c r="B10" s="241" t="s">
        <v>472</v>
      </c>
      <c r="C10" s="12">
        <v>575</v>
      </c>
      <c r="D10" s="12">
        <v>1690</v>
      </c>
      <c r="E10" s="12">
        <v>1893</v>
      </c>
      <c r="F10" s="12">
        <v>4310</v>
      </c>
      <c r="G10" s="12">
        <v>5750</v>
      </c>
      <c r="H10" s="12">
        <v>12118</v>
      </c>
      <c r="I10" s="12">
        <v>0</v>
      </c>
      <c r="J10" s="12">
        <f t="shared" si="0"/>
        <v>8218</v>
      </c>
      <c r="K10" s="12">
        <f t="shared" si="1"/>
        <v>18118</v>
      </c>
    </row>
    <row r="11" spans="2:13" ht="21.75" customHeight="1">
      <c r="B11" s="167" t="s">
        <v>36</v>
      </c>
      <c r="C11" s="13">
        <v>32293</v>
      </c>
      <c r="D11" s="13">
        <v>94119</v>
      </c>
      <c r="E11" s="13">
        <v>31195</v>
      </c>
      <c r="F11" s="13">
        <v>93035</v>
      </c>
      <c r="G11" s="13">
        <v>26220</v>
      </c>
      <c r="H11" s="13">
        <v>127610</v>
      </c>
      <c r="I11" s="13">
        <v>802332</v>
      </c>
      <c r="J11" s="13">
        <f t="shared" si="0"/>
        <v>89708</v>
      </c>
      <c r="K11" s="13">
        <f t="shared" si="1"/>
        <v>1117096</v>
      </c>
      <c r="M11" s="17"/>
    </row>
    <row r="12" spans="2:15" ht="21.75" customHeight="1">
      <c r="B12" s="241" t="s">
        <v>37</v>
      </c>
      <c r="C12" s="12">
        <v>336</v>
      </c>
      <c r="D12" s="12">
        <v>1078</v>
      </c>
      <c r="E12" s="12">
        <v>2691</v>
      </c>
      <c r="F12" s="12">
        <v>8254</v>
      </c>
      <c r="G12" s="12">
        <v>4524</v>
      </c>
      <c r="H12" s="12">
        <v>18096</v>
      </c>
      <c r="I12" s="12">
        <v>527</v>
      </c>
      <c r="J12" s="12">
        <f t="shared" si="0"/>
        <v>7551</v>
      </c>
      <c r="K12" s="12">
        <f t="shared" si="1"/>
        <v>27955</v>
      </c>
      <c r="O12" s="20"/>
    </row>
    <row r="13" spans="2:14" ht="21.75" customHeight="1">
      <c r="B13" s="167" t="s">
        <v>38</v>
      </c>
      <c r="C13" s="13">
        <v>2163</v>
      </c>
      <c r="D13" s="13">
        <v>10585</v>
      </c>
      <c r="E13" s="13">
        <v>580</v>
      </c>
      <c r="F13" s="13">
        <v>3980</v>
      </c>
      <c r="G13" s="13">
        <v>2048</v>
      </c>
      <c r="H13" s="13">
        <v>20480</v>
      </c>
      <c r="I13" s="13">
        <v>0</v>
      </c>
      <c r="J13" s="13">
        <f t="shared" si="0"/>
        <v>4791</v>
      </c>
      <c r="K13" s="13">
        <f t="shared" si="1"/>
        <v>35045</v>
      </c>
      <c r="N13" s="20"/>
    </row>
    <row r="14" spans="2:11" ht="21.75" customHeight="1">
      <c r="B14" s="241" t="s">
        <v>39</v>
      </c>
      <c r="C14" s="12">
        <v>9040</v>
      </c>
      <c r="D14" s="12">
        <v>18080</v>
      </c>
      <c r="E14" s="12">
        <v>5715</v>
      </c>
      <c r="F14" s="12">
        <v>17145</v>
      </c>
      <c r="G14" s="12">
        <v>1290</v>
      </c>
      <c r="H14" s="12">
        <v>3225</v>
      </c>
      <c r="I14" s="12">
        <v>0</v>
      </c>
      <c r="J14" s="12">
        <f t="shared" si="0"/>
        <v>16045</v>
      </c>
      <c r="K14" s="12">
        <f t="shared" si="1"/>
        <v>38450</v>
      </c>
    </row>
    <row r="15" spans="2:11" ht="21.75" customHeight="1">
      <c r="B15" s="167" t="s">
        <v>410</v>
      </c>
      <c r="C15" s="13">
        <v>0</v>
      </c>
      <c r="D15" s="13">
        <v>0</v>
      </c>
      <c r="E15" s="13">
        <v>26000</v>
      </c>
      <c r="F15" s="13">
        <v>650000</v>
      </c>
      <c r="G15" s="13">
        <v>0</v>
      </c>
      <c r="H15" s="13">
        <v>0</v>
      </c>
      <c r="I15" s="13">
        <v>0</v>
      </c>
      <c r="J15" s="13">
        <f t="shared" si="0"/>
        <v>26000</v>
      </c>
      <c r="K15" s="13">
        <f t="shared" si="1"/>
        <v>650000</v>
      </c>
    </row>
    <row r="16" spans="2:11" ht="21.75" customHeight="1">
      <c r="B16" s="241" t="s">
        <v>473</v>
      </c>
      <c r="C16" s="12">
        <v>0</v>
      </c>
      <c r="D16" s="12">
        <v>0</v>
      </c>
      <c r="E16" s="12">
        <v>0</v>
      </c>
      <c r="F16" s="12">
        <v>0</v>
      </c>
      <c r="G16" s="12">
        <v>5743</v>
      </c>
      <c r="H16" s="12">
        <v>45972</v>
      </c>
      <c r="I16" s="12">
        <v>0</v>
      </c>
      <c r="J16" s="12">
        <f t="shared" si="0"/>
        <v>5743</v>
      </c>
      <c r="K16" s="12">
        <f t="shared" si="1"/>
        <v>45972</v>
      </c>
    </row>
    <row r="17" spans="2:11" ht="21.75" customHeight="1">
      <c r="B17" s="167" t="s">
        <v>474</v>
      </c>
      <c r="C17" s="13">
        <v>1220</v>
      </c>
      <c r="D17" s="13">
        <v>10840</v>
      </c>
      <c r="E17" s="13">
        <v>1750</v>
      </c>
      <c r="F17" s="13">
        <v>8500</v>
      </c>
      <c r="G17" s="13">
        <v>2740</v>
      </c>
      <c r="H17" s="13">
        <v>22920</v>
      </c>
      <c r="I17" s="13">
        <v>0</v>
      </c>
      <c r="J17" s="13">
        <f t="shared" si="0"/>
        <v>5710</v>
      </c>
      <c r="K17" s="13">
        <f t="shared" si="1"/>
        <v>42260</v>
      </c>
    </row>
    <row r="18" spans="2:11" ht="21.75" customHeight="1">
      <c r="B18" s="241" t="s">
        <v>40</v>
      </c>
      <c r="C18" s="12">
        <v>0</v>
      </c>
      <c r="D18" s="12">
        <v>0</v>
      </c>
      <c r="E18" s="12">
        <v>1920</v>
      </c>
      <c r="F18" s="12">
        <v>8520</v>
      </c>
      <c r="G18" s="12">
        <v>600</v>
      </c>
      <c r="H18" s="12">
        <v>5400</v>
      </c>
      <c r="I18" s="12">
        <v>10000</v>
      </c>
      <c r="J18" s="12">
        <f t="shared" si="0"/>
        <v>2520</v>
      </c>
      <c r="K18" s="12">
        <f t="shared" si="1"/>
        <v>23920</v>
      </c>
    </row>
    <row r="19" spans="2:11" ht="21.75" customHeight="1" thickBot="1">
      <c r="B19" s="167" t="s">
        <v>41</v>
      </c>
      <c r="C19" s="13">
        <v>40922</v>
      </c>
      <c r="D19" s="13">
        <v>83908</v>
      </c>
      <c r="E19" s="13">
        <v>6444</v>
      </c>
      <c r="F19" s="13">
        <v>14973</v>
      </c>
      <c r="G19" s="13">
        <v>2685</v>
      </c>
      <c r="H19" s="13">
        <v>5370</v>
      </c>
      <c r="I19" s="13">
        <v>340700</v>
      </c>
      <c r="J19" s="13">
        <f t="shared" si="0"/>
        <v>50051</v>
      </c>
      <c r="K19" s="13">
        <f t="shared" si="1"/>
        <v>444951</v>
      </c>
    </row>
    <row r="20" spans="2:11" ht="21.75" customHeight="1" thickBot="1">
      <c r="B20" s="246" t="s">
        <v>3</v>
      </c>
      <c r="C20" s="18">
        <f aca="true" t="shared" si="2" ref="C20:K20">SUM(C7:C19)</f>
        <v>94107</v>
      </c>
      <c r="D20" s="18">
        <f t="shared" si="2"/>
        <v>245538</v>
      </c>
      <c r="E20" s="18">
        <f t="shared" si="2"/>
        <v>99288</v>
      </c>
      <c r="F20" s="18">
        <f t="shared" si="2"/>
        <v>970677</v>
      </c>
      <c r="G20" s="18">
        <f t="shared" si="2"/>
        <v>52600</v>
      </c>
      <c r="H20" s="18">
        <f t="shared" si="2"/>
        <v>263191</v>
      </c>
      <c r="I20" s="18">
        <f t="shared" si="2"/>
        <v>1156619</v>
      </c>
      <c r="J20" s="18">
        <f t="shared" si="2"/>
        <v>245995</v>
      </c>
      <c r="K20" s="18">
        <f t="shared" si="2"/>
        <v>2636025</v>
      </c>
    </row>
    <row r="21" spans="2:11" ht="16.5" thickTop="1">
      <c r="B21" s="5"/>
      <c r="C21" s="23"/>
      <c r="D21" s="23"/>
      <c r="E21" s="23"/>
      <c r="F21" s="23"/>
      <c r="G21" s="23"/>
      <c r="H21" s="23"/>
      <c r="I21" s="23"/>
      <c r="J21" s="23"/>
      <c r="K21" s="23"/>
    </row>
    <row r="22" spans="2:7" ht="15">
      <c r="B22" s="349"/>
      <c r="C22" s="349"/>
      <c r="D22" s="349"/>
      <c r="E22" s="349"/>
      <c r="F22" s="349"/>
      <c r="G22" s="349"/>
    </row>
  </sheetData>
  <sheetProtection/>
  <mergeCells count="10">
    <mergeCell ref="J5:K5"/>
    <mergeCell ref="B3:K3"/>
    <mergeCell ref="E4:G4"/>
    <mergeCell ref="I4:K4"/>
    <mergeCell ref="B22:G22"/>
    <mergeCell ref="B4:C4"/>
    <mergeCell ref="B5:B6"/>
    <mergeCell ref="C5:D5"/>
    <mergeCell ref="E5:F5"/>
    <mergeCell ref="G5:H5"/>
  </mergeCells>
  <printOptions/>
  <pageMargins left="1" right="1" top="1" bottom="1" header="0.5" footer="0.5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R211"/>
  <sheetViews>
    <sheetView rightToLeft="1" zoomScalePageLayoutView="0" workbookViewId="0" topLeftCell="A1">
      <selection activeCell="L21" sqref="L21"/>
    </sheetView>
  </sheetViews>
  <sheetFormatPr defaultColWidth="9.140625" defaultRowHeight="15"/>
  <cols>
    <col min="1" max="1" width="9.28125" style="4" customWidth="1"/>
    <col min="2" max="2" width="11.421875" style="0" customWidth="1"/>
    <col min="3" max="3" width="11.8515625" style="0" customWidth="1"/>
    <col min="4" max="4" width="11.28125" style="0" customWidth="1"/>
    <col min="5" max="5" width="11.57421875" style="0" customWidth="1"/>
    <col min="6" max="6" width="9.140625" style="0" customWidth="1"/>
    <col min="7" max="7" width="11.28125" style="0" customWidth="1"/>
    <col min="8" max="8" width="13.140625" style="0" customWidth="1"/>
    <col min="9" max="9" width="13.7109375" style="0" customWidth="1"/>
    <col min="11" max="11" width="10.8515625" style="0" bestFit="1" customWidth="1"/>
    <col min="13" max="13" width="15.00390625" style="0" customWidth="1"/>
    <col min="14" max="14" width="8.140625" style="0" customWidth="1"/>
    <col min="15" max="15" width="9.8515625" style="0" customWidth="1"/>
    <col min="16" max="16" width="11.57421875" style="0" customWidth="1"/>
    <col min="18" max="18" width="12.00390625" style="0" customWidth="1"/>
  </cols>
  <sheetData>
    <row r="2" spans="1:9" ht="20.25" customHeight="1">
      <c r="A2" s="314" t="s">
        <v>392</v>
      </c>
      <c r="B2" s="314"/>
      <c r="C2" s="314"/>
      <c r="D2" s="314"/>
      <c r="E2" s="314"/>
      <c r="F2" s="314"/>
      <c r="G2" s="314"/>
      <c r="H2" s="314"/>
      <c r="I2" s="314"/>
    </row>
    <row r="3" spans="1:9" ht="21.75" customHeight="1">
      <c r="A3" s="312" t="s">
        <v>484</v>
      </c>
      <c r="B3" s="312"/>
      <c r="C3" s="127"/>
      <c r="D3" s="311" t="s">
        <v>63</v>
      </c>
      <c r="E3" s="311"/>
      <c r="F3" s="311"/>
      <c r="G3" s="313" t="s">
        <v>64</v>
      </c>
      <c r="H3" s="313"/>
      <c r="I3" s="313"/>
    </row>
    <row r="4" spans="1:9" ht="20.25" customHeight="1">
      <c r="A4" s="323" t="s">
        <v>264</v>
      </c>
      <c r="B4" s="353" t="s">
        <v>203</v>
      </c>
      <c r="C4" s="353"/>
      <c r="D4" s="353" t="s">
        <v>204</v>
      </c>
      <c r="E4" s="353"/>
      <c r="F4" s="353" t="s">
        <v>205</v>
      </c>
      <c r="G4" s="353"/>
      <c r="H4" s="353" t="s">
        <v>267</v>
      </c>
      <c r="I4" s="353"/>
    </row>
    <row r="5" spans="1:9" ht="18" customHeight="1" thickBot="1">
      <c r="A5" s="324"/>
      <c r="B5" s="179" t="s">
        <v>65</v>
      </c>
      <c r="C5" s="179" t="s">
        <v>33</v>
      </c>
      <c r="D5" s="179" t="s">
        <v>46</v>
      </c>
      <c r="E5" s="179" t="s">
        <v>33</v>
      </c>
      <c r="F5" s="179" t="s">
        <v>23</v>
      </c>
      <c r="G5" s="179" t="s">
        <v>33</v>
      </c>
      <c r="H5" s="179" t="s">
        <v>46</v>
      </c>
      <c r="I5" s="179" t="s">
        <v>33</v>
      </c>
    </row>
    <row r="6" spans="1:9" ht="21.75" customHeight="1" thickTop="1">
      <c r="A6" s="167" t="s">
        <v>408</v>
      </c>
      <c r="B6" s="13">
        <v>400</v>
      </c>
      <c r="C6" s="13">
        <v>14875</v>
      </c>
      <c r="D6" s="13">
        <v>520000</v>
      </c>
      <c r="E6" s="13">
        <v>2578310</v>
      </c>
      <c r="F6" s="13">
        <v>1480</v>
      </c>
      <c r="G6" s="13">
        <v>15850</v>
      </c>
      <c r="H6" s="13">
        <v>489778</v>
      </c>
      <c r="I6" s="13">
        <v>3824410</v>
      </c>
    </row>
    <row r="7" spans="1:9" ht="21.75" customHeight="1">
      <c r="A7" s="241" t="s">
        <v>34</v>
      </c>
      <c r="B7" s="12">
        <v>58</v>
      </c>
      <c r="C7" s="12">
        <v>1740</v>
      </c>
      <c r="D7" s="12">
        <v>1250</v>
      </c>
      <c r="E7" s="12">
        <v>10000</v>
      </c>
      <c r="F7" s="12">
        <v>236</v>
      </c>
      <c r="G7" s="12">
        <v>1888</v>
      </c>
      <c r="H7" s="12">
        <v>54564</v>
      </c>
      <c r="I7" s="12">
        <v>210385</v>
      </c>
    </row>
    <row r="8" spans="1:9" ht="21.75" customHeight="1">
      <c r="A8" s="167" t="s">
        <v>35</v>
      </c>
      <c r="B8" s="13">
        <v>400</v>
      </c>
      <c r="C8" s="13">
        <v>28000</v>
      </c>
      <c r="D8" s="13">
        <v>25071</v>
      </c>
      <c r="E8" s="13">
        <v>119708</v>
      </c>
      <c r="F8" s="13">
        <v>2062</v>
      </c>
      <c r="G8" s="13">
        <v>21375</v>
      </c>
      <c r="H8" s="13">
        <v>9694</v>
      </c>
      <c r="I8" s="13">
        <v>133974</v>
      </c>
    </row>
    <row r="9" spans="1:9" ht="21.75" customHeight="1">
      <c r="A9" s="241" t="s">
        <v>472</v>
      </c>
      <c r="B9" s="12">
        <v>0</v>
      </c>
      <c r="C9" s="12">
        <v>0</v>
      </c>
      <c r="D9" s="12">
        <v>88972</v>
      </c>
      <c r="E9" s="12">
        <v>351148</v>
      </c>
      <c r="F9" s="12">
        <v>61</v>
      </c>
      <c r="G9" s="12">
        <v>877</v>
      </c>
      <c r="H9" s="12">
        <v>83998</v>
      </c>
      <c r="I9" s="12">
        <v>427051</v>
      </c>
    </row>
    <row r="10" spans="1:9" ht="21.75" customHeight="1">
      <c r="A10" s="167" t="s">
        <v>36</v>
      </c>
      <c r="B10" s="13">
        <v>1068</v>
      </c>
      <c r="C10" s="13">
        <v>38102</v>
      </c>
      <c r="D10" s="13">
        <v>310914</v>
      </c>
      <c r="E10" s="13">
        <v>1640403</v>
      </c>
      <c r="F10" s="13">
        <v>7860</v>
      </c>
      <c r="G10" s="13">
        <v>145760</v>
      </c>
      <c r="H10" s="13">
        <v>527400</v>
      </c>
      <c r="I10" s="13">
        <v>5740400</v>
      </c>
    </row>
    <row r="11" spans="1:9" ht="21.75" customHeight="1">
      <c r="A11" s="241" t="s">
        <v>37</v>
      </c>
      <c r="B11" s="12">
        <v>0</v>
      </c>
      <c r="C11" s="12">
        <v>0</v>
      </c>
      <c r="D11" s="12">
        <v>367780</v>
      </c>
      <c r="E11" s="12">
        <v>1288242</v>
      </c>
      <c r="F11" s="12">
        <v>813</v>
      </c>
      <c r="G11" s="12">
        <v>7873</v>
      </c>
      <c r="H11" s="12">
        <v>97399</v>
      </c>
      <c r="I11" s="12">
        <v>1328631</v>
      </c>
    </row>
    <row r="12" spans="1:9" ht="21.75" customHeight="1">
      <c r="A12" s="167" t="s">
        <v>38</v>
      </c>
      <c r="B12" s="13">
        <v>0</v>
      </c>
      <c r="C12" s="13">
        <v>0</v>
      </c>
      <c r="D12" s="13">
        <v>161944</v>
      </c>
      <c r="E12" s="13">
        <v>654464</v>
      </c>
      <c r="F12" s="13">
        <v>2744</v>
      </c>
      <c r="G12" s="13">
        <v>33928</v>
      </c>
      <c r="H12" s="13">
        <v>98375</v>
      </c>
      <c r="I12" s="13">
        <v>1320201</v>
      </c>
    </row>
    <row r="13" spans="1:9" ht="21.75" customHeight="1">
      <c r="A13" s="241" t="s">
        <v>39</v>
      </c>
      <c r="B13" s="12">
        <v>0</v>
      </c>
      <c r="C13" s="12">
        <v>0</v>
      </c>
      <c r="D13" s="12">
        <v>30761</v>
      </c>
      <c r="E13" s="12">
        <v>89356</v>
      </c>
      <c r="F13" s="12">
        <v>608</v>
      </c>
      <c r="G13" s="12">
        <v>6910</v>
      </c>
      <c r="H13" s="12">
        <v>93553</v>
      </c>
      <c r="I13" s="12">
        <v>1090562</v>
      </c>
    </row>
    <row r="14" spans="1:9" ht="21.75" customHeight="1">
      <c r="A14" s="167" t="s">
        <v>410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</row>
    <row r="15" spans="1:9" ht="21.75" customHeight="1">
      <c r="A15" s="241" t="s">
        <v>473</v>
      </c>
      <c r="B15" s="12">
        <v>159</v>
      </c>
      <c r="C15" s="12">
        <v>10656</v>
      </c>
      <c r="D15" s="12">
        <v>153784</v>
      </c>
      <c r="E15" s="12">
        <v>973366</v>
      </c>
      <c r="F15" s="12">
        <v>1000</v>
      </c>
      <c r="G15" s="12">
        <v>26750</v>
      </c>
      <c r="H15" s="12">
        <v>31486</v>
      </c>
      <c r="I15" s="12">
        <v>361418</v>
      </c>
    </row>
    <row r="16" spans="1:9" ht="21.75" customHeight="1">
      <c r="A16" s="167" t="s">
        <v>474</v>
      </c>
      <c r="B16" s="13">
        <v>56</v>
      </c>
      <c r="C16" s="13">
        <v>1325</v>
      </c>
      <c r="D16" s="13">
        <v>1634700</v>
      </c>
      <c r="E16" s="13">
        <v>3318100</v>
      </c>
      <c r="F16" s="13">
        <v>610</v>
      </c>
      <c r="G16" s="13">
        <v>4280</v>
      </c>
      <c r="H16" s="13">
        <v>303930</v>
      </c>
      <c r="I16" s="13">
        <v>3703400</v>
      </c>
    </row>
    <row r="17" spans="1:9" ht="21.75" customHeight="1">
      <c r="A17" s="241" t="s">
        <v>40</v>
      </c>
      <c r="B17" s="12">
        <v>0</v>
      </c>
      <c r="C17" s="12">
        <v>0</v>
      </c>
      <c r="D17" s="12">
        <v>45290</v>
      </c>
      <c r="E17" s="12">
        <v>190450</v>
      </c>
      <c r="F17" s="12">
        <v>0</v>
      </c>
      <c r="G17" s="12">
        <v>0</v>
      </c>
      <c r="H17" s="12">
        <v>49760</v>
      </c>
      <c r="I17" s="12">
        <v>469880</v>
      </c>
    </row>
    <row r="18" spans="1:9" ht="21.75" customHeight="1" thickBot="1">
      <c r="A18" s="167" t="s">
        <v>41</v>
      </c>
      <c r="B18" s="13">
        <v>1395</v>
      </c>
      <c r="C18" s="13">
        <v>56588</v>
      </c>
      <c r="D18" s="13">
        <v>326704</v>
      </c>
      <c r="E18" s="13">
        <v>1048878</v>
      </c>
      <c r="F18" s="13">
        <v>179</v>
      </c>
      <c r="G18" s="13">
        <v>1053</v>
      </c>
      <c r="H18" s="13">
        <v>168973</v>
      </c>
      <c r="I18" s="13">
        <v>1227620</v>
      </c>
    </row>
    <row r="19" spans="1:9" ht="21.75" customHeight="1" thickBot="1">
      <c r="A19" s="175" t="s">
        <v>3</v>
      </c>
      <c r="B19" s="18">
        <f aca="true" t="shared" si="0" ref="B19:I19">SUM(B6:B18)</f>
        <v>3536</v>
      </c>
      <c r="C19" s="18">
        <f t="shared" si="0"/>
        <v>151286</v>
      </c>
      <c r="D19" s="18">
        <f t="shared" si="0"/>
        <v>3667170</v>
      </c>
      <c r="E19" s="18">
        <f t="shared" si="0"/>
        <v>12262425</v>
      </c>
      <c r="F19" s="18">
        <f t="shared" si="0"/>
        <v>17653</v>
      </c>
      <c r="G19" s="18">
        <f t="shared" si="0"/>
        <v>266544</v>
      </c>
      <c r="H19" s="18">
        <f t="shared" si="0"/>
        <v>2008910</v>
      </c>
      <c r="I19" s="18">
        <f t="shared" si="0"/>
        <v>19837932</v>
      </c>
    </row>
    <row r="20" ht="15.75" thickTop="1">
      <c r="A20"/>
    </row>
    <row r="21" spans="1:6" ht="15">
      <c r="A21" s="349"/>
      <c r="B21" s="349"/>
      <c r="C21" s="349"/>
      <c r="D21" s="349"/>
      <c r="E21" s="349"/>
      <c r="F21" s="349"/>
    </row>
    <row r="22" ht="15">
      <c r="A22"/>
    </row>
    <row r="23" ht="15">
      <c r="A23"/>
    </row>
    <row r="24" ht="15">
      <c r="A24"/>
    </row>
    <row r="25" ht="15">
      <c r="A25"/>
    </row>
    <row r="26" spans="1:9" ht="27" customHeight="1">
      <c r="A26" s="314" t="s">
        <v>392</v>
      </c>
      <c r="B26" s="314"/>
      <c r="C26" s="314"/>
      <c r="D26" s="314"/>
      <c r="E26" s="314"/>
      <c r="F26" s="314"/>
      <c r="G26" s="314"/>
      <c r="H26" s="314"/>
      <c r="I26" s="314"/>
    </row>
    <row r="27" spans="1:9" ht="18.75" customHeight="1">
      <c r="A27" s="312" t="s">
        <v>486</v>
      </c>
      <c r="B27" s="312"/>
      <c r="C27" s="127"/>
      <c r="D27" s="311" t="s">
        <v>63</v>
      </c>
      <c r="E27" s="311"/>
      <c r="F27" s="311"/>
      <c r="G27" s="313" t="s">
        <v>64</v>
      </c>
      <c r="H27" s="313"/>
      <c r="I27" s="313"/>
    </row>
    <row r="28" spans="1:9" ht="21.75" customHeight="1">
      <c r="A28" s="323" t="s">
        <v>10</v>
      </c>
      <c r="B28" s="353" t="s">
        <v>200</v>
      </c>
      <c r="C28" s="353"/>
      <c r="D28" s="353" t="s">
        <v>197</v>
      </c>
      <c r="E28" s="353"/>
      <c r="F28" s="353" t="s">
        <v>201</v>
      </c>
      <c r="G28" s="353"/>
      <c r="H28" s="353" t="s">
        <v>266</v>
      </c>
      <c r="I28" s="353"/>
    </row>
    <row r="29" spans="1:13" ht="16.5" thickBot="1">
      <c r="A29" s="324"/>
      <c r="B29" s="179" t="s">
        <v>65</v>
      </c>
      <c r="C29" s="179" t="s">
        <v>33</v>
      </c>
      <c r="D29" s="179" t="s">
        <v>62</v>
      </c>
      <c r="E29" s="179" t="s">
        <v>33</v>
      </c>
      <c r="F29" s="179" t="s">
        <v>26</v>
      </c>
      <c r="G29" s="179" t="s">
        <v>33</v>
      </c>
      <c r="H29" s="179" t="s">
        <v>23</v>
      </c>
      <c r="I29" s="179" t="s">
        <v>33</v>
      </c>
      <c r="L29" s="352"/>
      <c r="M29" s="352"/>
    </row>
    <row r="30" spans="1:17" ht="21.75" customHeight="1" thickTop="1">
      <c r="A30" s="120" t="s">
        <v>408</v>
      </c>
      <c r="B30" s="13">
        <v>200</v>
      </c>
      <c r="C30" s="13">
        <v>10000</v>
      </c>
      <c r="D30" s="13">
        <v>300</v>
      </c>
      <c r="E30" s="13">
        <v>1500</v>
      </c>
      <c r="F30" s="13">
        <v>6990</v>
      </c>
      <c r="G30" s="13">
        <v>62600</v>
      </c>
      <c r="H30" s="13">
        <v>455</v>
      </c>
      <c r="I30" s="13">
        <v>2140</v>
      </c>
      <c r="P30" s="352"/>
      <c r="Q30" s="352"/>
    </row>
    <row r="31" spans="1:9" ht="21.75" customHeight="1">
      <c r="A31" s="147" t="s">
        <v>34</v>
      </c>
      <c r="B31" s="12">
        <v>4</v>
      </c>
      <c r="C31" s="12">
        <v>80</v>
      </c>
      <c r="D31" s="12">
        <v>0</v>
      </c>
      <c r="E31" s="12">
        <v>0</v>
      </c>
      <c r="F31" s="12">
        <v>12</v>
      </c>
      <c r="G31" s="12">
        <v>48</v>
      </c>
      <c r="H31" s="12">
        <v>10</v>
      </c>
      <c r="I31" s="12">
        <v>30</v>
      </c>
    </row>
    <row r="32" spans="1:9" ht="21.75" customHeight="1">
      <c r="A32" s="120" t="s">
        <v>35</v>
      </c>
      <c r="B32" s="13">
        <v>1000</v>
      </c>
      <c r="C32" s="13">
        <v>50000</v>
      </c>
      <c r="D32" s="13">
        <v>330</v>
      </c>
      <c r="E32" s="13">
        <v>2670</v>
      </c>
      <c r="F32" s="13">
        <v>0</v>
      </c>
      <c r="G32" s="13">
        <v>0</v>
      </c>
      <c r="H32" s="13">
        <v>1510</v>
      </c>
      <c r="I32" s="13">
        <v>4300</v>
      </c>
    </row>
    <row r="33" spans="1:9" ht="21.75" customHeight="1">
      <c r="A33" s="147" t="s">
        <v>472</v>
      </c>
      <c r="B33" s="12">
        <v>0</v>
      </c>
      <c r="C33" s="12">
        <v>0</v>
      </c>
      <c r="D33" s="12">
        <v>68</v>
      </c>
      <c r="E33" s="12">
        <v>393</v>
      </c>
      <c r="F33" s="12">
        <v>0</v>
      </c>
      <c r="G33" s="12">
        <v>0</v>
      </c>
      <c r="H33" s="12">
        <v>63</v>
      </c>
      <c r="I33" s="12">
        <v>244</v>
      </c>
    </row>
    <row r="34" spans="1:9" ht="21.75" customHeight="1">
      <c r="A34" s="120" t="s">
        <v>36</v>
      </c>
      <c r="B34" s="13">
        <v>100</v>
      </c>
      <c r="C34" s="13">
        <v>1000</v>
      </c>
      <c r="D34" s="13">
        <v>1120</v>
      </c>
      <c r="E34" s="13">
        <v>24775</v>
      </c>
      <c r="F34" s="13">
        <v>2000</v>
      </c>
      <c r="G34" s="13">
        <v>10000</v>
      </c>
      <c r="H34" s="13">
        <v>410</v>
      </c>
      <c r="I34" s="13">
        <v>1170</v>
      </c>
    </row>
    <row r="35" spans="1:9" ht="21.75" customHeight="1">
      <c r="A35" s="147" t="s">
        <v>37</v>
      </c>
      <c r="B35" s="12">
        <v>646</v>
      </c>
      <c r="C35" s="12">
        <v>12230</v>
      </c>
      <c r="D35" s="12">
        <v>1056</v>
      </c>
      <c r="E35" s="12">
        <v>15340</v>
      </c>
      <c r="F35" s="12">
        <v>2164</v>
      </c>
      <c r="G35" s="12">
        <v>24040</v>
      </c>
      <c r="H35" s="12">
        <v>327</v>
      </c>
      <c r="I35" s="12">
        <v>654</v>
      </c>
    </row>
    <row r="36" spans="1:9" ht="21.75" customHeight="1">
      <c r="A36" s="120" t="s">
        <v>38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</row>
    <row r="37" spans="1:9" ht="21.75" customHeight="1">
      <c r="A37" s="147" t="s">
        <v>39</v>
      </c>
      <c r="B37" s="12">
        <v>0</v>
      </c>
      <c r="C37" s="12">
        <v>0</v>
      </c>
      <c r="D37" s="12">
        <v>415</v>
      </c>
      <c r="E37" s="12">
        <v>8500</v>
      </c>
      <c r="F37" s="12">
        <v>425</v>
      </c>
      <c r="G37" s="12">
        <v>10625</v>
      </c>
      <c r="H37" s="12">
        <v>160</v>
      </c>
      <c r="I37" s="12">
        <v>480</v>
      </c>
    </row>
    <row r="38" spans="1:9" ht="21.75" customHeight="1">
      <c r="A38" s="13" t="s">
        <v>410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</row>
    <row r="39" spans="1:9" ht="21.75" customHeight="1">
      <c r="A39" s="239" t="s">
        <v>473</v>
      </c>
      <c r="B39" s="12">
        <v>930</v>
      </c>
      <c r="C39" s="12">
        <v>46500</v>
      </c>
      <c r="D39" s="12">
        <v>340</v>
      </c>
      <c r="E39" s="12">
        <v>1480</v>
      </c>
      <c r="F39" s="12">
        <v>1650</v>
      </c>
      <c r="G39" s="12">
        <v>41250</v>
      </c>
      <c r="H39" s="12">
        <v>310</v>
      </c>
      <c r="I39" s="12">
        <v>1165</v>
      </c>
    </row>
    <row r="40" spans="1:9" ht="21.75" customHeight="1">
      <c r="A40" s="120" t="s">
        <v>474</v>
      </c>
      <c r="B40" s="13">
        <v>302</v>
      </c>
      <c r="C40" s="13">
        <v>3020</v>
      </c>
      <c r="D40" s="13">
        <v>140</v>
      </c>
      <c r="E40" s="13">
        <v>805</v>
      </c>
      <c r="F40" s="13">
        <v>80</v>
      </c>
      <c r="G40" s="13">
        <v>1020</v>
      </c>
      <c r="H40" s="13">
        <v>400</v>
      </c>
      <c r="I40" s="13">
        <v>1200</v>
      </c>
    </row>
    <row r="41" spans="1:9" ht="21.75" customHeight="1">
      <c r="A41" s="147" t="s">
        <v>40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</row>
    <row r="42" spans="1:9" ht="21.75" customHeight="1" thickBot="1">
      <c r="A42" s="120" t="s">
        <v>41</v>
      </c>
      <c r="B42" s="13">
        <v>0</v>
      </c>
      <c r="C42" s="13">
        <v>0</v>
      </c>
      <c r="D42" s="13">
        <v>100</v>
      </c>
      <c r="E42" s="13">
        <v>2500</v>
      </c>
      <c r="F42" s="13">
        <v>3156</v>
      </c>
      <c r="G42" s="13">
        <v>14586</v>
      </c>
      <c r="H42" s="13">
        <v>0</v>
      </c>
      <c r="I42" s="13">
        <v>0</v>
      </c>
    </row>
    <row r="43" spans="1:9" ht="21.75" customHeight="1" thickBot="1">
      <c r="A43" s="110" t="s">
        <v>3</v>
      </c>
      <c r="B43" s="18">
        <f aca="true" t="shared" si="1" ref="B43:I43">SUM(B30:B42)</f>
        <v>3182</v>
      </c>
      <c r="C43" s="18">
        <f t="shared" si="1"/>
        <v>122830</v>
      </c>
      <c r="D43" s="18">
        <f t="shared" si="1"/>
        <v>3869</v>
      </c>
      <c r="E43" s="18">
        <f t="shared" si="1"/>
        <v>57963</v>
      </c>
      <c r="F43" s="18">
        <f t="shared" si="1"/>
        <v>16477</v>
      </c>
      <c r="G43" s="18">
        <f t="shared" si="1"/>
        <v>164169</v>
      </c>
      <c r="H43" s="18">
        <f t="shared" si="1"/>
        <v>3645</v>
      </c>
      <c r="I43" s="18">
        <f t="shared" si="1"/>
        <v>11383</v>
      </c>
    </row>
    <row r="44" ht="15.75" thickTop="1">
      <c r="A44"/>
    </row>
    <row r="45" spans="1:6" ht="15">
      <c r="A45" s="349"/>
      <c r="B45" s="349"/>
      <c r="C45" s="349"/>
      <c r="D45" s="349"/>
      <c r="E45" s="349"/>
      <c r="F45" s="349"/>
    </row>
    <row r="46" ht="15">
      <c r="A46"/>
    </row>
    <row r="47" ht="15">
      <c r="A47"/>
    </row>
    <row r="48" ht="15">
      <c r="A48"/>
    </row>
    <row r="49" spans="1:9" ht="24.75" customHeight="1">
      <c r="A49" s="354" t="s">
        <v>392</v>
      </c>
      <c r="B49" s="354"/>
      <c r="C49" s="354"/>
      <c r="D49" s="354"/>
      <c r="E49" s="354"/>
      <c r="F49" s="354"/>
      <c r="G49" s="354"/>
      <c r="H49" s="354"/>
      <c r="I49" s="354"/>
    </row>
    <row r="50" spans="1:9" ht="18.75" customHeight="1">
      <c r="A50" s="312" t="s">
        <v>485</v>
      </c>
      <c r="B50" s="312"/>
      <c r="C50" s="127"/>
      <c r="D50" s="311" t="s">
        <v>63</v>
      </c>
      <c r="E50" s="311"/>
      <c r="F50" s="311"/>
      <c r="G50" s="313" t="s">
        <v>64</v>
      </c>
      <c r="H50" s="313"/>
      <c r="I50" s="313"/>
    </row>
    <row r="51" spans="1:9" ht="20.25" customHeight="1">
      <c r="A51" s="319" t="s">
        <v>264</v>
      </c>
      <c r="B51" s="353" t="s">
        <v>265</v>
      </c>
      <c r="C51" s="353"/>
      <c r="D51" s="353" t="s">
        <v>202</v>
      </c>
      <c r="E51" s="353"/>
      <c r="F51" s="353" t="s">
        <v>199</v>
      </c>
      <c r="G51" s="353"/>
      <c r="H51" s="353" t="s">
        <v>198</v>
      </c>
      <c r="I51" s="353"/>
    </row>
    <row r="52" spans="1:9" ht="16.5" thickBot="1">
      <c r="A52" s="320"/>
      <c r="B52" s="179" t="s">
        <v>26</v>
      </c>
      <c r="C52" s="179" t="s">
        <v>33</v>
      </c>
      <c r="D52" s="179" t="s">
        <v>26</v>
      </c>
      <c r="E52" s="179" t="s">
        <v>33</v>
      </c>
      <c r="F52" s="179" t="s">
        <v>23</v>
      </c>
      <c r="G52" s="179" t="s">
        <v>33</v>
      </c>
      <c r="H52" s="179" t="s">
        <v>23</v>
      </c>
      <c r="I52" s="179" t="s">
        <v>33</v>
      </c>
    </row>
    <row r="53" spans="1:10" ht="21.75" customHeight="1" thickTop="1">
      <c r="A53" s="120" t="s">
        <v>408</v>
      </c>
      <c r="B53" s="13">
        <v>120</v>
      </c>
      <c r="C53" s="13">
        <v>3000</v>
      </c>
      <c r="D53" s="13">
        <v>0</v>
      </c>
      <c r="E53" s="13">
        <v>0</v>
      </c>
      <c r="F53" s="13">
        <v>4370</v>
      </c>
      <c r="G53" s="13">
        <v>42980</v>
      </c>
      <c r="H53" s="13">
        <v>3915</v>
      </c>
      <c r="I53" s="13">
        <v>4370</v>
      </c>
      <c r="J53" s="31"/>
    </row>
    <row r="54" spans="1:10" ht="21.75" customHeight="1">
      <c r="A54" s="268" t="s">
        <v>34</v>
      </c>
      <c r="B54" s="12">
        <v>0</v>
      </c>
      <c r="C54" s="12">
        <v>0</v>
      </c>
      <c r="D54" s="12">
        <v>0</v>
      </c>
      <c r="E54" s="12">
        <v>0</v>
      </c>
      <c r="F54" s="12">
        <v>303</v>
      </c>
      <c r="G54" s="12">
        <v>2424</v>
      </c>
      <c r="H54" s="12">
        <v>0</v>
      </c>
      <c r="I54" s="12">
        <v>303</v>
      </c>
      <c r="J54" s="31"/>
    </row>
    <row r="55" spans="1:10" ht="21.75" customHeight="1">
      <c r="A55" s="120" t="s">
        <v>35</v>
      </c>
      <c r="B55" s="13">
        <v>10</v>
      </c>
      <c r="C55" s="13">
        <v>50</v>
      </c>
      <c r="D55" s="13">
        <v>1</v>
      </c>
      <c r="E55" s="13">
        <v>25</v>
      </c>
      <c r="F55" s="13">
        <v>6688</v>
      </c>
      <c r="G55" s="13">
        <v>77728</v>
      </c>
      <c r="H55" s="13">
        <v>15100</v>
      </c>
      <c r="I55" s="13">
        <v>6688</v>
      </c>
      <c r="J55" s="31"/>
    </row>
    <row r="56" spans="1:10" ht="21.75" customHeight="1">
      <c r="A56" s="268" t="s">
        <v>472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31"/>
    </row>
    <row r="57" spans="1:10" ht="21.75" customHeight="1">
      <c r="A57" s="120" t="s">
        <v>36</v>
      </c>
      <c r="B57" s="13">
        <v>560</v>
      </c>
      <c r="C57" s="13">
        <v>39000</v>
      </c>
      <c r="D57" s="13">
        <v>10</v>
      </c>
      <c r="E57" s="13">
        <v>100</v>
      </c>
      <c r="F57" s="13">
        <v>15575</v>
      </c>
      <c r="G57" s="13">
        <v>413850</v>
      </c>
      <c r="H57" s="13">
        <v>4950</v>
      </c>
      <c r="I57" s="13">
        <v>15575</v>
      </c>
      <c r="J57" s="31"/>
    </row>
    <row r="58" spans="1:10" ht="21.75" customHeight="1">
      <c r="A58" s="268" t="s">
        <v>37</v>
      </c>
      <c r="B58" s="12">
        <v>0</v>
      </c>
      <c r="C58" s="12">
        <v>0</v>
      </c>
      <c r="D58" s="12">
        <v>16</v>
      </c>
      <c r="E58" s="12">
        <v>96</v>
      </c>
      <c r="F58" s="12">
        <v>1640</v>
      </c>
      <c r="G58" s="12">
        <v>30320</v>
      </c>
      <c r="H58" s="12">
        <v>0</v>
      </c>
      <c r="I58" s="12">
        <v>1640</v>
      </c>
      <c r="J58" s="31"/>
    </row>
    <row r="59" spans="1:10" ht="21.75" customHeight="1">
      <c r="A59" s="120" t="s">
        <v>38</v>
      </c>
      <c r="B59" s="13">
        <v>0</v>
      </c>
      <c r="C59" s="13">
        <v>0</v>
      </c>
      <c r="D59" s="13">
        <v>0</v>
      </c>
      <c r="E59" s="13">
        <v>0</v>
      </c>
      <c r="F59" s="13">
        <v>570</v>
      </c>
      <c r="G59" s="13">
        <v>6840</v>
      </c>
      <c r="H59" s="13">
        <v>2630</v>
      </c>
      <c r="I59" s="13">
        <v>570</v>
      </c>
      <c r="J59" s="31"/>
    </row>
    <row r="60" spans="1:10" ht="21.75" customHeight="1">
      <c r="A60" s="268" t="s">
        <v>39</v>
      </c>
      <c r="B60" s="12">
        <v>0</v>
      </c>
      <c r="C60" s="12">
        <v>0</v>
      </c>
      <c r="D60" s="12">
        <v>0</v>
      </c>
      <c r="E60" s="12">
        <v>0</v>
      </c>
      <c r="F60" s="12">
        <v>2780</v>
      </c>
      <c r="G60" s="12">
        <v>49260</v>
      </c>
      <c r="H60" s="12">
        <v>19575</v>
      </c>
      <c r="I60" s="12">
        <v>2780</v>
      </c>
      <c r="J60" s="31"/>
    </row>
    <row r="61" spans="1:10" ht="21.75" customHeight="1">
      <c r="A61" s="36" t="s">
        <v>410</v>
      </c>
      <c r="B61" s="13">
        <v>0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31"/>
    </row>
    <row r="62" spans="1:10" ht="21.75" customHeight="1">
      <c r="A62" s="268" t="s">
        <v>473</v>
      </c>
      <c r="B62" s="12">
        <v>200</v>
      </c>
      <c r="C62" s="12">
        <v>10000</v>
      </c>
      <c r="D62" s="12">
        <v>0</v>
      </c>
      <c r="E62" s="12">
        <v>0</v>
      </c>
      <c r="F62" s="12">
        <v>6646</v>
      </c>
      <c r="G62" s="12">
        <v>122858</v>
      </c>
      <c r="H62" s="12">
        <v>27640</v>
      </c>
      <c r="I62" s="12">
        <v>6646</v>
      </c>
      <c r="J62" s="31"/>
    </row>
    <row r="63" spans="1:10" ht="21.75" customHeight="1">
      <c r="A63" s="120" t="s">
        <v>474</v>
      </c>
      <c r="B63" s="13">
        <v>0</v>
      </c>
      <c r="C63" s="13">
        <v>0</v>
      </c>
      <c r="D63" s="13">
        <v>0</v>
      </c>
      <c r="E63" s="13">
        <v>0</v>
      </c>
      <c r="F63" s="13">
        <v>3560</v>
      </c>
      <c r="G63" s="13">
        <v>66720</v>
      </c>
      <c r="H63" s="13">
        <v>17860</v>
      </c>
      <c r="I63" s="13">
        <v>3560</v>
      </c>
      <c r="J63" s="31"/>
    </row>
    <row r="64" spans="1:10" ht="21.75" customHeight="1">
      <c r="A64" s="268" t="s">
        <v>40</v>
      </c>
      <c r="B64" s="12">
        <v>0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31"/>
    </row>
    <row r="65" spans="1:10" ht="21.75" customHeight="1" thickBot="1">
      <c r="A65" s="36" t="s">
        <v>41</v>
      </c>
      <c r="B65" s="13">
        <v>890</v>
      </c>
      <c r="C65" s="13">
        <v>54600</v>
      </c>
      <c r="D65" s="13">
        <v>27</v>
      </c>
      <c r="E65" s="13">
        <v>221</v>
      </c>
      <c r="F65" s="13">
        <v>4928</v>
      </c>
      <c r="G65" s="13">
        <v>46946</v>
      </c>
      <c r="H65" s="13">
        <v>34370</v>
      </c>
      <c r="I65" s="13">
        <v>4928</v>
      </c>
      <c r="J65" s="31"/>
    </row>
    <row r="66" spans="1:9" ht="21.75" customHeight="1" thickBot="1">
      <c r="A66" s="110" t="s">
        <v>3</v>
      </c>
      <c r="B66" s="18">
        <f>SUM(B53:B65)</f>
        <v>1780</v>
      </c>
      <c r="C66" s="18">
        <f aca="true" t="shared" si="2" ref="C66:I66">SUM(C53:C65)</f>
        <v>106650</v>
      </c>
      <c r="D66" s="18">
        <f t="shared" si="2"/>
        <v>54</v>
      </c>
      <c r="E66" s="18">
        <f t="shared" si="2"/>
        <v>442</v>
      </c>
      <c r="F66" s="18">
        <f t="shared" si="2"/>
        <v>47060</v>
      </c>
      <c r="G66" s="18">
        <f t="shared" si="2"/>
        <v>859926</v>
      </c>
      <c r="H66" s="18">
        <f t="shared" si="2"/>
        <v>126040</v>
      </c>
      <c r="I66" s="18">
        <f t="shared" si="2"/>
        <v>47060</v>
      </c>
    </row>
    <row r="67" spans="1:5" ht="15.75" thickTop="1">
      <c r="A67"/>
      <c r="B67" s="10"/>
      <c r="D67" s="10"/>
      <c r="E67" s="10"/>
    </row>
    <row r="68" ht="15">
      <c r="A68"/>
    </row>
    <row r="69" ht="15">
      <c r="A69"/>
    </row>
    <row r="70" ht="15" customHeight="1">
      <c r="A70"/>
    </row>
    <row r="71" spans="1:9" ht="23.25" customHeight="1">
      <c r="A71" s="314" t="s">
        <v>392</v>
      </c>
      <c r="B71" s="314"/>
      <c r="C71" s="314"/>
      <c r="D71" s="314"/>
      <c r="E71" s="314"/>
      <c r="F71" s="314"/>
      <c r="G71" s="314"/>
      <c r="H71" s="314"/>
      <c r="I71" s="314"/>
    </row>
    <row r="72" spans="1:9" ht="21" customHeight="1">
      <c r="A72" s="312" t="s">
        <v>486</v>
      </c>
      <c r="B72" s="312"/>
      <c r="C72" s="127"/>
      <c r="D72" s="311" t="s">
        <v>63</v>
      </c>
      <c r="E72" s="311"/>
      <c r="F72" s="311"/>
      <c r="G72" s="313" t="s">
        <v>64</v>
      </c>
      <c r="H72" s="313"/>
      <c r="I72" s="313"/>
    </row>
    <row r="73" spans="1:9" ht="15.75">
      <c r="A73" s="323" t="s">
        <v>264</v>
      </c>
      <c r="B73" s="319" t="s">
        <v>313</v>
      </c>
      <c r="C73" s="319"/>
      <c r="D73" s="319" t="s">
        <v>209</v>
      </c>
      <c r="E73" s="319"/>
      <c r="F73" s="319" t="s">
        <v>210</v>
      </c>
      <c r="G73" s="319"/>
      <c r="H73" s="319" t="s">
        <v>211</v>
      </c>
      <c r="I73" s="319"/>
    </row>
    <row r="74" spans="1:9" ht="16.5" thickBot="1">
      <c r="A74" s="324"/>
      <c r="B74" s="179" t="s">
        <v>21</v>
      </c>
      <c r="C74" s="179" t="s">
        <v>33</v>
      </c>
      <c r="D74" s="179" t="s">
        <v>21</v>
      </c>
      <c r="E74" s="179" t="s">
        <v>33</v>
      </c>
      <c r="F74" s="179" t="s">
        <v>65</v>
      </c>
      <c r="G74" s="179" t="s">
        <v>33</v>
      </c>
      <c r="H74" s="179" t="s">
        <v>62</v>
      </c>
      <c r="I74" s="179" t="s">
        <v>33</v>
      </c>
    </row>
    <row r="75" spans="1:9" ht="21.75" customHeight="1" thickTop="1">
      <c r="A75" s="120" t="s">
        <v>408</v>
      </c>
      <c r="B75" s="13">
        <v>2401</v>
      </c>
      <c r="C75" s="13">
        <v>679200</v>
      </c>
      <c r="D75" s="13">
        <v>1662</v>
      </c>
      <c r="E75" s="13">
        <v>500800</v>
      </c>
      <c r="F75" s="13">
        <v>0</v>
      </c>
      <c r="G75" s="13">
        <v>0</v>
      </c>
      <c r="H75" s="13">
        <v>300</v>
      </c>
      <c r="I75" s="13">
        <v>600</v>
      </c>
    </row>
    <row r="76" spans="1:9" ht="21.75" customHeight="1">
      <c r="A76" s="128" t="s">
        <v>34</v>
      </c>
      <c r="B76" s="12">
        <v>0</v>
      </c>
      <c r="C76" s="12">
        <v>0</v>
      </c>
      <c r="D76" s="12">
        <v>1</v>
      </c>
      <c r="E76" s="12">
        <v>300</v>
      </c>
      <c r="F76" s="12">
        <v>0</v>
      </c>
      <c r="G76" s="12">
        <v>0</v>
      </c>
      <c r="H76" s="12">
        <v>0</v>
      </c>
      <c r="I76" s="12">
        <v>0</v>
      </c>
    </row>
    <row r="77" spans="1:9" ht="21.75" customHeight="1">
      <c r="A77" s="120" t="s">
        <v>35</v>
      </c>
      <c r="B77" s="13">
        <v>19</v>
      </c>
      <c r="C77" s="13">
        <v>7310</v>
      </c>
      <c r="D77" s="13">
        <v>6</v>
      </c>
      <c r="E77" s="13">
        <v>2050</v>
      </c>
      <c r="F77" s="13">
        <v>2</v>
      </c>
      <c r="G77" s="13">
        <v>150000</v>
      </c>
      <c r="H77" s="13">
        <v>2910</v>
      </c>
      <c r="I77" s="13">
        <v>3150</v>
      </c>
    </row>
    <row r="78" spans="1:9" ht="21.75" customHeight="1">
      <c r="A78" s="128" t="s">
        <v>472</v>
      </c>
      <c r="B78" s="12">
        <v>8</v>
      </c>
      <c r="C78" s="12">
        <v>2590</v>
      </c>
      <c r="D78" s="12">
        <v>0</v>
      </c>
      <c r="E78" s="12">
        <v>0</v>
      </c>
      <c r="F78" s="12">
        <v>0</v>
      </c>
      <c r="G78" s="12">
        <v>0</v>
      </c>
      <c r="H78" s="12">
        <v>605</v>
      </c>
      <c r="I78" s="12">
        <v>1815</v>
      </c>
    </row>
    <row r="79" spans="1:9" ht="21.75" customHeight="1">
      <c r="A79" s="120" t="s">
        <v>36</v>
      </c>
      <c r="B79" s="13">
        <v>156</v>
      </c>
      <c r="C79" s="13">
        <v>74225</v>
      </c>
      <c r="D79" s="13">
        <v>3433</v>
      </c>
      <c r="E79" s="13">
        <v>1507206</v>
      </c>
      <c r="F79" s="13">
        <v>0</v>
      </c>
      <c r="G79" s="13">
        <v>0</v>
      </c>
      <c r="H79" s="13">
        <v>1045</v>
      </c>
      <c r="I79" s="13">
        <v>2140</v>
      </c>
    </row>
    <row r="80" spans="1:9" ht="21.75" customHeight="1">
      <c r="A80" s="128" t="s">
        <v>37</v>
      </c>
      <c r="B80" s="12">
        <v>14</v>
      </c>
      <c r="C80" s="12">
        <v>6900</v>
      </c>
      <c r="D80" s="12">
        <v>40</v>
      </c>
      <c r="E80" s="12">
        <v>17650</v>
      </c>
      <c r="F80" s="12">
        <v>0</v>
      </c>
      <c r="G80" s="12">
        <v>0</v>
      </c>
      <c r="H80" s="12">
        <v>514</v>
      </c>
      <c r="I80" s="12">
        <v>1542</v>
      </c>
    </row>
    <row r="81" spans="1:9" ht="21.75" customHeight="1">
      <c r="A81" s="120" t="s">
        <v>38</v>
      </c>
      <c r="B81" s="13">
        <v>5</v>
      </c>
      <c r="C81" s="13">
        <v>1500</v>
      </c>
      <c r="D81" s="13">
        <v>40</v>
      </c>
      <c r="E81" s="13">
        <v>12800</v>
      </c>
      <c r="F81" s="13">
        <v>0</v>
      </c>
      <c r="G81" s="13">
        <v>0</v>
      </c>
      <c r="H81" s="13">
        <v>220</v>
      </c>
      <c r="I81" s="13">
        <v>460</v>
      </c>
    </row>
    <row r="82" spans="1:9" ht="21.75" customHeight="1">
      <c r="A82" s="128" t="s">
        <v>39</v>
      </c>
      <c r="B82" s="12">
        <v>11</v>
      </c>
      <c r="C82" s="12">
        <v>4250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</row>
    <row r="83" spans="1:9" ht="21.75" customHeight="1">
      <c r="A83" s="13" t="s">
        <v>410</v>
      </c>
      <c r="B83" s="13">
        <v>0</v>
      </c>
      <c r="C83" s="13">
        <v>0</v>
      </c>
      <c r="D83" s="13">
        <v>0</v>
      </c>
      <c r="E83" s="13">
        <v>0</v>
      </c>
      <c r="F83" s="13">
        <v>0</v>
      </c>
      <c r="G83" s="13">
        <v>0</v>
      </c>
      <c r="H83" s="13">
        <v>50</v>
      </c>
      <c r="I83" s="13">
        <v>250</v>
      </c>
    </row>
    <row r="84" spans="1:9" ht="21.75" customHeight="1">
      <c r="A84" s="239" t="s">
        <v>473</v>
      </c>
      <c r="B84" s="12">
        <v>10</v>
      </c>
      <c r="C84" s="12">
        <v>8000</v>
      </c>
      <c r="D84" s="12">
        <v>45</v>
      </c>
      <c r="E84" s="12">
        <v>12015</v>
      </c>
      <c r="F84" s="12">
        <v>0</v>
      </c>
      <c r="G84" s="12">
        <v>0</v>
      </c>
      <c r="H84" s="12">
        <v>3000</v>
      </c>
      <c r="I84" s="12">
        <v>15000</v>
      </c>
    </row>
    <row r="85" spans="1:9" ht="21.75" customHeight="1">
      <c r="A85" s="120" t="s">
        <v>474</v>
      </c>
      <c r="B85" s="13">
        <v>5</v>
      </c>
      <c r="C85" s="13">
        <v>5000</v>
      </c>
      <c r="D85" s="13">
        <v>28</v>
      </c>
      <c r="E85" s="13">
        <v>22675</v>
      </c>
      <c r="F85" s="13">
        <v>0</v>
      </c>
      <c r="G85" s="13">
        <v>0</v>
      </c>
      <c r="H85" s="13">
        <v>2500</v>
      </c>
      <c r="I85" s="13">
        <v>17500</v>
      </c>
    </row>
    <row r="86" spans="1:9" ht="21.75" customHeight="1">
      <c r="A86" s="128" t="s">
        <v>40</v>
      </c>
      <c r="B86" s="12">
        <v>290</v>
      </c>
      <c r="C86" s="12">
        <v>116000</v>
      </c>
      <c r="D86" s="12">
        <v>0</v>
      </c>
      <c r="E86" s="12">
        <v>0</v>
      </c>
      <c r="F86" s="12">
        <v>0</v>
      </c>
      <c r="G86" s="12">
        <v>0</v>
      </c>
      <c r="H86" s="12">
        <v>360</v>
      </c>
      <c r="I86" s="12">
        <v>840</v>
      </c>
    </row>
    <row r="87" spans="1:9" ht="21.75" customHeight="1" thickBot="1">
      <c r="A87" s="120" t="s">
        <v>41</v>
      </c>
      <c r="B87" s="13">
        <v>498</v>
      </c>
      <c r="C87" s="13">
        <v>76230</v>
      </c>
      <c r="D87" s="13">
        <v>0</v>
      </c>
      <c r="E87" s="13">
        <v>0</v>
      </c>
      <c r="F87" s="13">
        <v>0</v>
      </c>
      <c r="G87" s="13">
        <v>0</v>
      </c>
      <c r="H87" s="13">
        <v>6595</v>
      </c>
      <c r="I87" s="13">
        <v>6805</v>
      </c>
    </row>
    <row r="88" spans="1:9" ht="21.75" customHeight="1" thickBot="1">
      <c r="A88" s="123" t="s">
        <v>3</v>
      </c>
      <c r="B88" s="18">
        <f aca="true" t="shared" si="3" ref="B88:I88">SUM(B75:B87)</f>
        <v>3417</v>
      </c>
      <c r="C88" s="18">
        <f t="shared" si="3"/>
        <v>981205</v>
      </c>
      <c r="D88" s="18">
        <f t="shared" si="3"/>
        <v>5255</v>
      </c>
      <c r="E88" s="18">
        <f t="shared" si="3"/>
        <v>2075496</v>
      </c>
      <c r="F88" s="18">
        <f t="shared" si="3"/>
        <v>2</v>
      </c>
      <c r="G88" s="18">
        <f t="shared" si="3"/>
        <v>150000</v>
      </c>
      <c r="H88" s="18">
        <f t="shared" si="3"/>
        <v>18099</v>
      </c>
      <c r="I88" s="18">
        <f t="shared" si="3"/>
        <v>50102</v>
      </c>
    </row>
    <row r="89" ht="15.75" thickTop="1">
      <c r="A89"/>
    </row>
    <row r="90" spans="1:6" ht="15">
      <c r="A90" s="349"/>
      <c r="B90" s="349"/>
      <c r="C90" s="349"/>
      <c r="D90" s="349"/>
      <c r="E90" s="349"/>
      <c r="F90" s="349"/>
    </row>
    <row r="91" ht="15">
      <c r="A91"/>
    </row>
    <row r="92" ht="15">
      <c r="A92"/>
    </row>
    <row r="93" ht="15">
      <c r="A93"/>
    </row>
    <row r="94" ht="12" customHeight="1">
      <c r="A94"/>
    </row>
    <row r="95" ht="12" customHeight="1">
      <c r="A95"/>
    </row>
    <row r="96" ht="12" customHeight="1">
      <c r="A96"/>
    </row>
    <row r="97" spans="1:9" ht="20.25" customHeight="1">
      <c r="A97" s="314" t="s">
        <v>392</v>
      </c>
      <c r="B97" s="314"/>
      <c r="C97" s="314"/>
      <c r="D97" s="314"/>
      <c r="E97" s="314"/>
      <c r="F97" s="314"/>
      <c r="G97" s="314"/>
      <c r="H97" s="314"/>
      <c r="I97" s="314"/>
    </row>
    <row r="98" spans="1:9" ht="18" customHeight="1">
      <c r="A98" s="312" t="s">
        <v>487</v>
      </c>
      <c r="B98" s="312"/>
      <c r="C98" s="127"/>
      <c r="D98" s="311" t="s">
        <v>63</v>
      </c>
      <c r="E98" s="311"/>
      <c r="F98" s="311"/>
      <c r="G98" s="313" t="s">
        <v>64</v>
      </c>
      <c r="H98" s="313"/>
      <c r="I98" s="313"/>
    </row>
    <row r="99" spans="1:9" ht="15.75" customHeight="1">
      <c r="A99" s="323" t="s">
        <v>264</v>
      </c>
      <c r="B99" s="319" t="s">
        <v>212</v>
      </c>
      <c r="C99" s="319"/>
      <c r="D99" s="323" t="s">
        <v>213</v>
      </c>
      <c r="E99" s="323"/>
      <c r="F99" s="319" t="s">
        <v>214</v>
      </c>
      <c r="G99" s="319"/>
      <c r="H99" s="319" t="s">
        <v>221</v>
      </c>
      <c r="I99" s="319"/>
    </row>
    <row r="100" spans="1:9" ht="16.5" thickBot="1">
      <c r="A100" s="355"/>
      <c r="B100" s="179" t="s">
        <v>4</v>
      </c>
      <c r="C100" s="179" t="s">
        <v>33</v>
      </c>
      <c r="D100" s="179" t="s">
        <v>4</v>
      </c>
      <c r="E100" s="179" t="s">
        <v>33</v>
      </c>
      <c r="F100" s="179" t="s">
        <v>4</v>
      </c>
      <c r="G100" s="179" t="s">
        <v>33</v>
      </c>
      <c r="H100" s="179" t="s">
        <v>26</v>
      </c>
      <c r="I100" s="179" t="s">
        <v>33</v>
      </c>
    </row>
    <row r="101" spans="1:9" ht="21.75" customHeight="1" thickTop="1">
      <c r="A101" s="120" t="s">
        <v>408</v>
      </c>
      <c r="B101" s="13">
        <v>10</v>
      </c>
      <c r="C101" s="13">
        <v>10000</v>
      </c>
      <c r="D101" s="13">
        <v>10</v>
      </c>
      <c r="E101" s="13">
        <v>7500</v>
      </c>
      <c r="F101" s="13">
        <v>10</v>
      </c>
      <c r="G101" s="13">
        <v>6000</v>
      </c>
      <c r="H101" s="13">
        <v>2867</v>
      </c>
      <c r="I101" s="13">
        <v>9806</v>
      </c>
    </row>
    <row r="102" spans="1:9" ht="21.75" customHeight="1">
      <c r="A102" s="128" t="s">
        <v>34</v>
      </c>
      <c r="B102" s="12">
        <v>0</v>
      </c>
      <c r="C102" s="12">
        <v>0</v>
      </c>
      <c r="D102" s="12">
        <v>11</v>
      </c>
      <c r="E102" s="12">
        <v>9350</v>
      </c>
      <c r="F102" s="12">
        <v>0</v>
      </c>
      <c r="G102" s="12">
        <v>0</v>
      </c>
      <c r="H102" s="12">
        <v>200</v>
      </c>
      <c r="I102" s="12">
        <v>400</v>
      </c>
    </row>
    <row r="103" spans="1:9" ht="21.75" customHeight="1">
      <c r="A103" s="120" t="s">
        <v>35</v>
      </c>
      <c r="B103" s="13">
        <v>0</v>
      </c>
      <c r="C103" s="13">
        <v>0</v>
      </c>
      <c r="D103" s="13">
        <v>167</v>
      </c>
      <c r="E103" s="13">
        <v>124475</v>
      </c>
      <c r="F103" s="13">
        <v>0</v>
      </c>
      <c r="G103" s="13">
        <v>0</v>
      </c>
      <c r="H103" s="13">
        <v>2380</v>
      </c>
      <c r="I103" s="13">
        <v>2780</v>
      </c>
    </row>
    <row r="104" spans="1:9" ht="21.75" customHeight="1">
      <c r="A104" s="128" t="s">
        <v>472</v>
      </c>
      <c r="B104" s="12">
        <v>0</v>
      </c>
      <c r="C104" s="12">
        <v>0</v>
      </c>
      <c r="D104" s="12">
        <v>16</v>
      </c>
      <c r="E104" s="12">
        <v>15860</v>
      </c>
      <c r="F104" s="12">
        <v>0</v>
      </c>
      <c r="G104" s="12">
        <v>0</v>
      </c>
      <c r="H104" s="12">
        <v>710</v>
      </c>
      <c r="I104" s="12">
        <v>1438</v>
      </c>
    </row>
    <row r="105" spans="1:9" ht="21.75" customHeight="1">
      <c r="A105" s="120" t="s">
        <v>36</v>
      </c>
      <c r="B105" s="13">
        <v>17</v>
      </c>
      <c r="C105" s="13">
        <v>1240000</v>
      </c>
      <c r="D105" s="13">
        <v>304</v>
      </c>
      <c r="E105" s="13">
        <v>310450</v>
      </c>
      <c r="F105" s="13">
        <v>39</v>
      </c>
      <c r="G105" s="13">
        <v>20100</v>
      </c>
      <c r="H105" s="13">
        <v>12639</v>
      </c>
      <c r="I105" s="13">
        <v>36976</v>
      </c>
    </row>
    <row r="106" spans="1:9" ht="21.75" customHeight="1">
      <c r="A106" s="128" t="s">
        <v>37</v>
      </c>
      <c r="B106" s="12">
        <v>0</v>
      </c>
      <c r="C106" s="12">
        <v>0</v>
      </c>
      <c r="D106" s="12">
        <v>75</v>
      </c>
      <c r="E106" s="12">
        <v>59150</v>
      </c>
      <c r="F106" s="12">
        <v>12</v>
      </c>
      <c r="G106" s="12">
        <v>4800</v>
      </c>
      <c r="H106" s="12">
        <v>866</v>
      </c>
      <c r="I106" s="12">
        <v>1738</v>
      </c>
    </row>
    <row r="107" spans="1:9" ht="21.75" customHeight="1">
      <c r="A107" s="120" t="s">
        <v>38</v>
      </c>
      <c r="B107" s="13">
        <v>0</v>
      </c>
      <c r="C107" s="13">
        <v>0</v>
      </c>
      <c r="D107" s="13">
        <v>27</v>
      </c>
      <c r="E107" s="13">
        <v>23500</v>
      </c>
      <c r="F107" s="13">
        <v>11</v>
      </c>
      <c r="G107" s="13">
        <v>5500</v>
      </c>
      <c r="H107" s="13">
        <v>8805</v>
      </c>
      <c r="I107" s="13">
        <v>17685</v>
      </c>
    </row>
    <row r="108" spans="1:9" ht="21.75" customHeight="1">
      <c r="A108" s="128" t="s">
        <v>39</v>
      </c>
      <c r="B108" s="12">
        <v>4</v>
      </c>
      <c r="C108" s="12">
        <v>50000</v>
      </c>
      <c r="D108" s="12">
        <v>92</v>
      </c>
      <c r="E108" s="12">
        <v>66200</v>
      </c>
      <c r="F108" s="12">
        <v>0</v>
      </c>
      <c r="G108" s="12">
        <v>0</v>
      </c>
      <c r="H108" s="12">
        <v>8351</v>
      </c>
      <c r="I108" s="12">
        <v>16002</v>
      </c>
    </row>
    <row r="109" spans="1:9" ht="21.75" customHeight="1">
      <c r="A109" s="13" t="s">
        <v>410</v>
      </c>
      <c r="B109" s="13">
        <v>0</v>
      </c>
      <c r="C109" s="13">
        <v>0</v>
      </c>
      <c r="D109" s="13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</row>
    <row r="110" spans="1:9" ht="21.75" customHeight="1">
      <c r="A110" s="239" t="s">
        <v>473</v>
      </c>
      <c r="B110" s="12">
        <v>0</v>
      </c>
      <c r="C110" s="12">
        <v>0</v>
      </c>
      <c r="D110" s="12">
        <v>234</v>
      </c>
      <c r="E110" s="12">
        <v>306720</v>
      </c>
      <c r="F110" s="12">
        <v>0</v>
      </c>
      <c r="G110" s="12">
        <v>0</v>
      </c>
      <c r="H110" s="12">
        <v>16500</v>
      </c>
      <c r="I110" s="12">
        <v>48500</v>
      </c>
    </row>
    <row r="111" spans="1:9" ht="21.75" customHeight="1">
      <c r="A111" s="120" t="s">
        <v>474</v>
      </c>
      <c r="B111" s="13">
        <v>0</v>
      </c>
      <c r="C111" s="13">
        <v>0</v>
      </c>
      <c r="D111" s="13">
        <v>145</v>
      </c>
      <c r="E111" s="13">
        <v>108750</v>
      </c>
      <c r="F111" s="13">
        <v>14</v>
      </c>
      <c r="G111" s="13">
        <v>5400</v>
      </c>
      <c r="H111" s="13">
        <v>5030</v>
      </c>
      <c r="I111" s="13">
        <v>5080</v>
      </c>
    </row>
    <row r="112" spans="1:9" ht="21.75" customHeight="1">
      <c r="A112" s="128" t="s">
        <v>40</v>
      </c>
      <c r="B112" s="12">
        <v>0</v>
      </c>
      <c r="C112" s="12">
        <v>0</v>
      </c>
      <c r="D112" s="12">
        <v>0</v>
      </c>
      <c r="E112" s="12">
        <v>0</v>
      </c>
      <c r="F112" s="12">
        <v>0</v>
      </c>
      <c r="G112" s="12">
        <v>0</v>
      </c>
      <c r="H112" s="12">
        <v>300</v>
      </c>
      <c r="I112" s="12">
        <v>600</v>
      </c>
    </row>
    <row r="113" spans="1:9" ht="21.75" customHeight="1" thickBot="1">
      <c r="A113" s="120" t="s">
        <v>41</v>
      </c>
      <c r="B113" s="13">
        <v>0</v>
      </c>
      <c r="C113" s="13">
        <v>0</v>
      </c>
      <c r="D113" s="13">
        <v>485</v>
      </c>
      <c r="E113" s="13">
        <v>479650</v>
      </c>
      <c r="F113" s="13">
        <v>0</v>
      </c>
      <c r="G113" s="13">
        <v>0</v>
      </c>
      <c r="H113" s="13">
        <v>0</v>
      </c>
      <c r="I113" s="13">
        <v>0</v>
      </c>
    </row>
    <row r="114" spans="1:9" ht="21.75" customHeight="1" thickBot="1">
      <c r="A114" s="123" t="s">
        <v>3</v>
      </c>
      <c r="B114" s="18">
        <f aca="true" t="shared" si="4" ref="B114:I114">SUM(B101:B113)</f>
        <v>31</v>
      </c>
      <c r="C114" s="18">
        <f t="shared" si="4"/>
        <v>1300000</v>
      </c>
      <c r="D114" s="18">
        <f t="shared" si="4"/>
        <v>1566</v>
      </c>
      <c r="E114" s="18">
        <f t="shared" si="4"/>
        <v>1511605</v>
      </c>
      <c r="F114" s="18">
        <f t="shared" si="4"/>
        <v>86</v>
      </c>
      <c r="G114" s="18">
        <f t="shared" si="4"/>
        <v>41800</v>
      </c>
      <c r="H114" s="18">
        <f t="shared" si="4"/>
        <v>58648</v>
      </c>
      <c r="I114" s="18">
        <f t="shared" si="4"/>
        <v>141005</v>
      </c>
    </row>
    <row r="115" ht="15.75" thickTop="1">
      <c r="A115"/>
    </row>
    <row r="116" spans="1:6" ht="15">
      <c r="A116" s="349"/>
      <c r="B116" s="349"/>
      <c r="C116" s="349"/>
      <c r="D116" s="349"/>
      <c r="E116" s="349"/>
      <c r="F116" s="349"/>
    </row>
    <row r="117" ht="15">
      <c r="A117"/>
    </row>
    <row r="118" ht="15">
      <c r="A118"/>
    </row>
    <row r="119" ht="15">
      <c r="A119"/>
    </row>
    <row r="120" spans="1:9" ht="21.75" customHeight="1">
      <c r="A120" s="314" t="s">
        <v>392</v>
      </c>
      <c r="B120" s="314"/>
      <c r="C120" s="314"/>
      <c r="D120" s="314"/>
      <c r="E120" s="314"/>
      <c r="F120" s="314"/>
      <c r="G120" s="314"/>
      <c r="H120" s="314"/>
      <c r="I120" s="314"/>
    </row>
    <row r="121" spans="1:10" ht="18.75" customHeight="1">
      <c r="A121" s="312" t="s">
        <v>481</v>
      </c>
      <c r="B121" s="312"/>
      <c r="C121" s="119"/>
      <c r="D121" s="311" t="s">
        <v>63</v>
      </c>
      <c r="E121" s="311"/>
      <c r="F121" s="311"/>
      <c r="G121" s="105"/>
      <c r="H121" s="313" t="s">
        <v>64</v>
      </c>
      <c r="I121" s="313"/>
      <c r="J121" s="14"/>
    </row>
    <row r="122" spans="1:10" ht="15.75">
      <c r="A122" s="323" t="s">
        <v>10</v>
      </c>
      <c r="B122" s="319" t="s">
        <v>215</v>
      </c>
      <c r="C122" s="319"/>
      <c r="D122" s="319" t="s">
        <v>216</v>
      </c>
      <c r="E122" s="319"/>
      <c r="F122" s="319" t="s">
        <v>217</v>
      </c>
      <c r="G122" s="319"/>
      <c r="H122" s="319" t="s">
        <v>206</v>
      </c>
      <c r="I122" s="319"/>
      <c r="J122" s="4"/>
    </row>
    <row r="123" spans="1:10" ht="16.5" thickBot="1">
      <c r="A123" s="324"/>
      <c r="B123" s="179" t="s">
        <v>23</v>
      </c>
      <c r="C123" s="179" t="s">
        <v>33</v>
      </c>
      <c r="D123" s="179" t="s">
        <v>26</v>
      </c>
      <c r="E123" s="179" t="s">
        <v>33</v>
      </c>
      <c r="F123" s="179" t="s">
        <v>23</v>
      </c>
      <c r="G123" s="179" t="s">
        <v>33</v>
      </c>
      <c r="H123" s="179" t="s">
        <v>26</v>
      </c>
      <c r="I123" s="179" t="s">
        <v>33</v>
      </c>
      <c r="J123" s="4"/>
    </row>
    <row r="124" spans="1:10" ht="21.75" customHeight="1" thickTop="1">
      <c r="A124" s="120" t="s">
        <v>408</v>
      </c>
      <c r="B124" s="13">
        <v>89188</v>
      </c>
      <c r="C124" s="13">
        <v>2044700</v>
      </c>
      <c r="D124" s="13">
        <v>1010</v>
      </c>
      <c r="E124" s="13">
        <v>10400</v>
      </c>
      <c r="F124" s="13">
        <v>0</v>
      </c>
      <c r="G124" s="13">
        <v>0</v>
      </c>
      <c r="H124" s="13">
        <v>0</v>
      </c>
      <c r="I124" s="13">
        <v>0</v>
      </c>
      <c r="J124" s="4"/>
    </row>
    <row r="125" spans="1:10" ht="21.75" customHeight="1">
      <c r="A125" s="128" t="s">
        <v>34</v>
      </c>
      <c r="B125" s="12">
        <v>37916</v>
      </c>
      <c r="C125" s="12">
        <v>388992</v>
      </c>
      <c r="D125" s="12">
        <v>0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4"/>
    </row>
    <row r="126" spans="1:10" ht="21.75" customHeight="1">
      <c r="A126" s="120" t="s">
        <v>35</v>
      </c>
      <c r="B126" s="13">
        <v>184201</v>
      </c>
      <c r="C126" s="13">
        <v>2172050</v>
      </c>
      <c r="D126" s="13">
        <v>0</v>
      </c>
      <c r="E126" s="13">
        <v>0</v>
      </c>
      <c r="F126" s="13">
        <v>420</v>
      </c>
      <c r="G126" s="13">
        <v>5200</v>
      </c>
      <c r="H126" s="13">
        <v>0</v>
      </c>
      <c r="I126" s="13">
        <v>0</v>
      </c>
      <c r="J126" s="4"/>
    </row>
    <row r="127" spans="1:10" ht="21.75" customHeight="1">
      <c r="A127" s="128" t="s">
        <v>472</v>
      </c>
      <c r="B127" s="12">
        <v>606150</v>
      </c>
      <c r="C127" s="12">
        <v>9936450</v>
      </c>
      <c r="D127" s="12">
        <v>0</v>
      </c>
      <c r="E127" s="12">
        <v>0</v>
      </c>
      <c r="F127" s="12">
        <v>3119</v>
      </c>
      <c r="G127" s="12">
        <v>12476</v>
      </c>
      <c r="H127" s="12">
        <v>90</v>
      </c>
      <c r="I127" s="12">
        <v>10800</v>
      </c>
      <c r="J127" s="4"/>
    </row>
    <row r="128" spans="1:10" ht="21.75" customHeight="1">
      <c r="A128" s="120" t="s">
        <v>36</v>
      </c>
      <c r="B128" s="13">
        <v>1416912</v>
      </c>
      <c r="C128" s="13">
        <v>20459866</v>
      </c>
      <c r="D128" s="13">
        <v>0</v>
      </c>
      <c r="E128" s="13">
        <v>0</v>
      </c>
      <c r="F128" s="13">
        <v>0</v>
      </c>
      <c r="G128" s="13">
        <v>0</v>
      </c>
      <c r="H128" s="13">
        <v>44</v>
      </c>
      <c r="I128" s="13">
        <v>7580</v>
      </c>
      <c r="J128" s="4"/>
    </row>
    <row r="129" spans="1:10" ht="21.75" customHeight="1">
      <c r="A129" s="128" t="s">
        <v>37</v>
      </c>
      <c r="B129" s="12">
        <v>60200</v>
      </c>
      <c r="C129" s="12">
        <v>943600</v>
      </c>
      <c r="D129" s="12">
        <v>0</v>
      </c>
      <c r="E129" s="12">
        <v>0</v>
      </c>
      <c r="F129" s="12">
        <v>0</v>
      </c>
      <c r="G129" s="12">
        <v>0</v>
      </c>
      <c r="H129" s="12">
        <v>406</v>
      </c>
      <c r="I129" s="12">
        <v>40260</v>
      </c>
      <c r="J129" s="4"/>
    </row>
    <row r="130" spans="1:10" ht="21.75" customHeight="1">
      <c r="A130" s="120" t="s">
        <v>38</v>
      </c>
      <c r="B130" s="13">
        <v>117860</v>
      </c>
      <c r="C130" s="13">
        <v>1256160</v>
      </c>
      <c r="D130" s="13">
        <v>0</v>
      </c>
      <c r="E130" s="13">
        <v>0</v>
      </c>
      <c r="F130" s="13">
        <v>0</v>
      </c>
      <c r="G130" s="13">
        <v>0</v>
      </c>
      <c r="H130" s="13">
        <v>1209</v>
      </c>
      <c r="I130" s="13">
        <v>528150</v>
      </c>
      <c r="J130" s="4"/>
    </row>
    <row r="131" spans="1:10" ht="21.75" customHeight="1">
      <c r="A131" s="128" t="s">
        <v>39</v>
      </c>
      <c r="B131" s="12">
        <v>127446</v>
      </c>
      <c r="C131" s="12">
        <v>1296798</v>
      </c>
      <c r="D131" s="12">
        <v>946</v>
      </c>
      <c r="E131" s="12">
        <v>47300</v>
      </c>
      <c r="F131" s="12">
        <v>0</v>
      </c>
      <c r="G131" s="12">
        <v>0</v>
      </c>
      <c r="H131" s="12">
        <v>0</v>
      </c>
      <c r="I131" s="12">
        <v>0</v>
      </c>
      <c r="J131" s="4"/>
    </row>
    <row r="132" spans="1:10" ht="21.75" customHeight="1">
      <c r="A132" s="13" t="s">
        <v>410</v>
      </c>
      <c r="B132" s="13">
        <v>9160</v>
      </c>
      <c r="C132" s="13">
        <v>143000</v>
      </c>
      <c r="D132" s="13">
        <v>0</v>
      </c>
      <c r="E132" s="13">
        <v>0</v>
      </c>
      <c r="F132" s="13">
        <v>0</v>
      </c>
      <c r="G132" s="13">
        <v>0</v>
      </c>
      <c r="H132" s="13">
        <v>500</v>
      </c>
      <c r="I132" s="13">
        <v>10000</v>
      </c>
      <c r="J132" s="4"/>
    </row>
    <row r="133" spans="1:10" ht="21.75" customHeight="1">
      <c r="A133" s="239" t="s">
        <v>473</v>
      </c>
      <c r="B133" s="12">
        <v>49144</v>
      </c>
      <c r="C133" s="12">
        <v>583440</v>
      </c>
      <c r="D133" s="12">
        <v>0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4"/>
    </row>
    <row r="134" spans="1:10" ht="21.75" customHeight="1">
      <c r="A134" s="120" t="s">
        <v>474</v>
      </c>
      <c r="B134" s="13">
        <v>1862220</v>
      </c>
      <c r="C134" s="13">
        <v>22360005</v>
      </c>
      <c r="D134" s="13">
        <v>0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4"/>
    </row>
    <row r="135" spans="1:10" ht="21.75" customHeight="1">
      <c r="A135" s="128" t="s">
        <v>40</v>
      </c>
      <c r="B135" s="12">
        <v>184400</v>
      </c>
      <c r="C135" s="12">
        <v>2200200</v>
      </c>
      <c r="D135" s="12">
        <v>0</v>
      </c>
      <c r="E135" s="12">
        <v>0</v>
      </c>
      <c r="F135" s="12">
        <v>0</v>
      </c>
      <c r="G135" s="12">
        <v>0</v>
      </c>
      <c r="H135" s="12">
        <v>0</v>
      </c>
      <c r="I135" s="12">
        <v>0</v>
      </c>
      <c r="J135" s="4"/>
    </row>
    <row r="136" spans="1:10" ht="21.75" customHeight="1" thickBot="1">
      <c r="A136" s="120" t="s">
        <v>41</v>
      </c>
      <c r="B136" s="13">
        <v>525180</v>
      </c>
      <c r="C136" s="13">
        <v>5629560</v>
      </c>
      <c r="D136" s="13">
        <v>0</v>
      </c>
      <c r="E136" s="13">
        <v>0</v>
      </c>
      <c r="F136" s="13">
        <v>0</v>
      </c>
      <c r="G136" s="13">
        <v>0</v>
      </c>
      <c r="H136" s="13">
        <v>240</v>
      </c>
      <c r="I136" s="13">
        <v>96000</v>
      </c>
      <c r="J136" s="4"/>
    </row>
    <row r="137" spans="1:10" ht="21.75" customHeight="1" thickBot="1">
      <c r="A137" s="123" t="s">
        <v>3</v>
      </c>
      <c r="B137" s="18">
        <f aca="true" t="shared" si="5" ref="B137:I137">SUM(B124:B136)</f>
        <v>5269977</v>
      </c>
      <c r="C137" s="18">
        <f t="shared" si="5"/>
        <v>69414821</v>
      </c>
      <c r="D137" s="18">
        <f t="shared" si="5"/>
        <v>1956</v>
      </c>
      <c r="E137" s="18">
        <f t="shared" si="5"/>
        <v>57700</v>
      </c>
      <c r="F137" s="18">
        <f t="shared" si="5"/>
        <v>3539</v>
      </c>
      <c r="G137" s="18">
        <f t="shared" si="5"/>
        <v>17676</v>
      </c>
      <c r="H137" s="18">
        <f t="shared" si="5"/>
        <v>2489</v>
      </c>
      <c r="I137" s="18">
        <f t="shared" si="5"/>
        <v>692790</v>
      </c>
      <c r="J137" s="4"/>
    </row>
    <row r="138" spans="1:10" ht="15.75" thickTop="1">
      <c r="A138"/>
      <c r="I138" s="4"/>
      <c r="J138" s="4"/>
    </row>
    <row r="139" spans="1:6" ht="15">
      <c r="A139" s="349"/>
      <c r="B139" s="349"/>
      <c r="C139" s="349"/>
      <c r="D139" s="349"/>
      <c r="E139" s="349"/>
      <c r="F139" s="349"/>
    </row>
    <row r="140" ht="15">
      <c r="A140"/>
    </row>
    <row r="141" ht="15">
      <c r="A141"/>
    </row>
    <row r="142" spans="1:13" ht="24.75" customHeight="1">
      <c r="A142" s="314" t="s">
        <v>392</v>
      </c>
      <c r="B142" s="314"/>
      <c r="C142" s="314"/>
      <c r="D142" s="314"/>
      <c r="E142" s="314"/>
      <c r="F142" s="314"/>
      <c r="G142" s="314"/>
      <c r="H142" s="314"/>
      <c r="I142" s="314"/>
      <c r="J142" s="314"/>
      <c r="K142" s="314"/>
      <c r="M142" s="87"/>
    </row>
    <row r="143" spans="1:11" ht="22.5" customHeight="1">
      <c r="A143" s="312" t="s">
        <v>484</v>
      </c>
      <c r="B143" s="312"/>
      <c r="C143" s="119"/>
      <c r="D143" s="313" t="s">
        <v>66</v>
      </c>
      <c r="E143" s="313"/>
      <c r="F143" s="313"/>
      <c r="G143" s="356" t="s">
        <v>67</v>
      </c>
      <c r="H143" s="356"/>
      <c r="I143" s="356"/>
      <c r="J143" s="356"/>
      <c r="K143" s="356"/>
    </row>
    <row r="144" spans="1:11" ht="15.75" customHeight="1">
      <c r="A144" s="319" t="s">
        <v>264</v>
      </c>
      <c r="B144" s="323" t="s">
        <v>218</v>
      </c>
      <c r="C144" s="323"/>
      <c r="D144" s="323" t="s">
        <v>219</v>
      </c>
      <c r="E144" s="323"/>
      <c r="F144" s="323" t="s">
        <v>310</v>
      </c>
      <c r="G144" s="323"/>
      <c r="H144" s="323" t="s">
        <v>311</v>
      </c>
      <c r="I144" s="323"/>
      <c r="J144" s="321" t="s">
        <v>312</v>
      </c>
      <c r="K144" s="321"/>
    </row>
    <row r="145" spans="1:11" ht="15" customHeight="1" thickBot="1">
      <c r="A145" s="320"/>
      <c r="B145" s="179" t="s">
        <v>4</v>
      </c>
      <c r="C145" s="179" t="s">
        <v>33</v>
      </c>
      <c r="D145" s="179" t="s">
        <v>26</v>
      </c>
      <c r="E145" s="179" t="s">
        <v>33</v>
      </c>
      <c r="F145" s="179" t="s">
        <v>4</v>
      </c>
      <c r="G145" s="146" t="s">
        <v>33</v>
      </c>
      <c r="H145" s="146" t="s">
        <v>194</v>
      </c>
      <c r="I145" s="178" t="s">
        <v>33</v>
      </c>
      <c r="J145" s="178" t="s">
        <v>194</v>
      </c>
      <c r="K145" s="178" t="s">
        <v>33</v>
      </c>
    </row>
    <row r="146" spans="1:11" ht="21.75" customHeight="1" thickTop="1">
      <c r="A146" s="120" t="s">
        <v>408</v>
      </c>
      <c r="B146" s="13">
        <v>18</v>
      </c>
      <c r="C146" s="13">
        <v>4200</v>
      </c>
      <c r="D146" s="13">
        <v>440</v>
      </c>
      <c r="E146" s="13">
        <v>4050</v>
      </c>
      <c r="F146" s="13">
        <v>0</v>
      </c>
      <c r="G146" s="13">
        <v>0</v>
      </c>
      <c r="H146" s="13">
        <v>230</v>
      </c>
      <c r="I146" s="139">
        <v>14130</v>
      </c>
      <c r="J146" s="139">
        <v>30</v>
      </c>
      <c r="K146" s="139">
        <v>4050</v>
      </c>
    </row>
    <row r="147" spans="1:11" ht="21.75" customHeight="1">
      <c r="A147" s="128" t="s">
        <v>34</v>
      </c>
      <c r="B147" s="12">
        <v>3</v>
      </c>
      <c r="C147" s="12">
        <v>450</v>
      </c>
      <c r="D147" s="12">
        <v>120</v>
      </c>
      <c r="E147" s="12">
        <v>240</v>
      </c>
      <c r="F147" s="12">
        <v>0</v>
      </c>
      <c r="G147" s="12">
        <v>0</v>
      </c>
      <c r="H147" s="12">
        <v>0</v>
      </c>
      <c r="I147" s="12">
        <v>0</v>
      </c>
      <c r="J147" s="12">
        <v>0</v>
      </c>
      <c r="K147" s="12">
        <v>0</v>
      </c>
    </row>
    <row r="148" spans="1:11" ht="21.75" customHeight="1">
      <c r="A148" s="120" t="s">
        <v>35</v>
      </c>
      <c r="B148" s="13">
        <v>29</v>
      </c>
      <c r="C148" s="13">
        <v>3130</v>
      </c>
      <c r="D148" s="13">
        <v>2560</v>
      </c>
      <c r="E148" s="13">
        <v>3060</v>
      </c>
      <c r="F148" s="13">
        <v>0</v>
      </c>
      <c r="G148" s="13">
        <v>0</v>
      </c>
      <c r="H148" s="13">
        <v>492</v>
      </c>
      <c r="I148" s="13">
        <v>26000</v>
      </c>
      <c r="J148" s="13">
        <v>277</v>
      </c>
      <c r="K148" s="13">
        <v>9120</v>
      </c>
    </row>
    <row r="149" spans="1:11" ht="21.75" customHeight="1">
      <c r="A149" s="128" t="s">
        <v>472</v>
      </c>
      <c r="B149" s="12">
        <v>8</v>
      </c>
      <c r="C149" s="12">
        <v>1110</v>
      </c>
      <c r="D149" s="12">
        <v>517</v>
      </c>
      <c r="E149" s="12">
        <v>1304</v>
      </c>
      <c r="F149" s="12">
        <v>130</v>
      </c>
      <c r="G149" s="12">
        <v>5200</v>
      </c>
      <c r="H149" s="12">
        <v>1211</v>
      </c>
      <c r="I149" s="12">
        <v>109325</v>
      </c>
      <c r="J149" s="12">
        <v>0</v>
      </c>
      <c r="K149" s="12">
        <v>0</v>
      </c>
    </row>
    <row r="150" spans="1:11" ht="21.75" customHeight="1">
      <c r="A150" s="120" t="s">
        <v>36</v>
      </c>
      <c r="B150" s="13">
        <v>296</v>
      </c>
      <c r="C150" s="13">
        <v>42300</v>
      </c>
      <c r="D150" s="13">
        <v>33130</v>
      </c>
      <c r="E150" s="13">
        <v>50910</v>
      </c>
      <c r="F150" s="13">
        <v>12</v>
      </c>
      <c r="G150" s="13">
        <v>480</v>
      </c>
      <c r="H150" s="13">
        <v>3766</v>
      </c>
      <c r="I150" s="13">
        <v>338850</v>
      </c>
      <c r="J150" s="13">
        <v>282</v>
      </c>
      <c r="K150" s="13">
        <v>37535</v>
      </c>
    </row>
    <row r="151" spans="1:11" ht="21.75" customHeight="1">
      <c r="A151" s="128" t="s">
        <v>37</v>
      </c>
      <c r="B151" s="12">
        <v>18</v>
      </c>
      <c r="C151" s="12">
        <v>2430</v>
      </c>
      <c r="D151" s="12">
        <v>0</v>
      </c>
      <c r="E151" s="12">
        <v>0</v>
      </c>
      <c r="F151" s="12">
        <v>0</v>
      </c>
      <c r="G151" s="12">
        <v>0</v>
      </c>
      <c r="H151" s="12">
        <v>1949</v>
      </c>
      <c r="I151" s="12">
        <v>139115</v>
      </c>
      <c r="J151" s="12">
        <v>18</v>
      </c>
      <c r="K151" s="12">
        <v>900</v>
      </c>
    </row>
    <row r="152" spans="1:11" ht="21.75" customHeight="1">
      <c r="A152" s="120" t="s">
        <v>38</v>
      </c>
      <c r="B152" s="13">
        <v>5</v>
      </c>
      <c r="C152" s="13">
        <v>600</v>
      </c>
      <c r="D152" s="13">
        <v>0</v>
      </c>
      <c r="E152" s="13">
        <v>0</v>
      </c>
      <c r="F152" s="13">
        <v>0</v>
      </c>
      <c r="G152" s="13">
        <v>0</v>
      </c>
      <c r="H152" s="13">
        <v>1053</v>
      </c>
      <c r="I152" s="13">
        <v>121560</v>
      </c>
      <c r="J152" s="13">
        <v>0</v>
      </c>
      <c r="K152" s="13">
        <v>0</v>
      </c>
    </row>
    <row r="153" spans="1:11" ht="21.75" customHeight="1">
      <c r="A153" s="128" t="s">
        <v>39</v>
      </c>
      <c r="B153" s="12">
        <v>4</v>
      </c>
      <c r="C153" s="12">
        <v>400</v>
      </c>
      <c r="D153" s="12">
        <v>6580</v>
      </c>
      <c r="E153" s="12">
        <v>6580</v>
      </c>
      <c r="F153" s="12">
        <v>0</v>
      </c>
      <c r="G153" s="12">
        <v>0</v>
      </c>
      <c r="H153" s="12">
        <v>3109</v>
      </c>
      <c r="I153" s="12">
        <v>231460</v>
      </c>
      <c r="J153" s="12">
        <v>13</v>
      </c>
      <c r="K153" s="12">
        <v>780</v>
      </c>
    </row>
    <row r="154" spans="1:11" ht="21.75" customHeight="1">
      <c r="A154" s="13" t="s">
        <v>410</v>
      </c>
      <c r="B154" s="13">
        <v>0</v>
      </c>
      <c r="C154" s="13">
        <v>0</v>
      </c>
      <c r="D154" s="13">
        <v>0</v>
      </c>
      <c r="E154" s="13">
        <v>0</v>
      </c>
      <c r="F154" s="13">
        <v>0</v>
      </c>
      <c r="G154" s="13">
        <v>0</v>
      </c>
      <c r="H154" s="13">
        <v>0</v>
      </c>
      <c r="I154" s="13">
        <v>0</v>
      </c>
      <c r="J154" s="13">
        <v>0</v>
      </c>
      <c r="K154" s="13">
        <v>0</v>
      </c>
    </row>
    <row r="155" spans="1:11" ht="21.75" customHeight="1">
      <c r="A155" s="239" t="s">
        <v>473</v>
      </c>
      <c r="B155" s="12">
        <v>78</v>
      </c>
      <c r="C155" s="12">
        <v>18620</v>
      </c>
      <c r="D155" s="12">
        <v>3700</v>
      </c>
      <c r="E155" s="12">
        <v>34500</v>
      </c>
      <c r="F155" s="12">
        <v>0</v>
      </c>
      <c r="G155" s="12">
        <v>0</v>
      </c>
      <c r="H155" s="12">
        <v>660</v>
      </c>
      <c r="I155" s="12">
        <v>118800</v>
      </c>
      <c r="J155" s="12">
        <v>136</v>
      </c>
      <c r="K155" s="12">
        <v>12300</v>
      </c>
    </row>
    <row r="156" spans="1:11" ht="21.75" customHeight="1">
      <c r="A156" s="120" t="s">
        <v>474</v>
      </c>
      <c r="B156" s="13">
        <v>21</v>
      </c>
      <c r="C156" s="13">
        <v>4200</v>
      </c>
      <c r="D156" s="13">
        <v>3235</v>
      </c>
      <c r="E156" s="13">
        <v>18235</v>
      </c>
      <c r="F156" s="13">
        <v>0</v>
      </c>
      <c r="G156" s="13">
        <v>0</v>
      </c>
      <c r="H156" s="13">
        <v>340</v>
      </c>
      <c r="I156" s="13">
        <v>25500</v>
      </c>
      <c r="J156" s="13">
        <v>0</v>
      </c>
      <c r="K156" s="13">
        <v>0</v>
      </c>
    </row>
    <row r="157" spans="1:11" ht="21.75" customHeight="1">
      <c r="A157" s="128" t="s">
        <v>40</v>
      </c>
      <c r="B157" s="12">
        <v>0</v>
      </c>
      <c r="C157" s="12">
        <v>0</v>
      </c>
      <c r="D157" s="12">
        <v>0</v>
      </c>
      <c r="E157" s="12">
        <v>0</v>
      </c>
      <c r="F157" s="12">
        <v>0</v>
      </c>
      <c r="G157" s="12">
        <v>0</v>
      </c>
      <c r="H157" s="12">
        <v>0</v>
      </c>
      <c r="I157" s="12">
        <v>0</v>
      </c>
      <c r="J157" s="12">
        <v>0</v>
      </c>
      <c r="K157" s="12">
        <v>0</v>
      </c>
    </row>
    <row r="158" spans="1:11" ht="21.75" customHeight="1" thickBot="1">
      <c r="A158" s="120" t="s">
        <v>41</v>
      </c>
      <c r="B158" s="13">
        <v>88</v>
      </c>
      <c r="C158" s="13">
        <v>10360</v>
      </c>
      <c r="D158" s="13">
        <v>6280</v>
      </c>
      <c r="E158" s="13">
        <v>5215</v>
      </c>
      <c r="F158" s="13">
        <v>0</v>
      </c>
      <c r="G158" s="13">
        <v>0</v>
      </c>
      <c r="H158" s="13">
        <v>3300</v>
      </c>
      <c r="I158" s="181">
        <v>464000</v>
      </c>
      <c r="J158" s="181">
        <v>100</v>
      </c>
      <c r="K158" s="181">
        <v>8500</v>
      </c>
    </row>
    <row r="159" spans="1:11" ht="21.75" customHeight="1" thickBot="1">
      <c r="A159" s="123" t="s">
        <v>3</v>
      </c>
      <c r="B159" s="18">
        <f aca="true" t="shared" si="6" ref="B159:I159">SUM(B146:B158)</f>
        <v>568</v>
      </c>
      <c r="C159" s="18">
        <f t="shared" si="6"/>
        <v>87800</v>
      </c>
      <c r="D159" s="18">
        <f t="shared" si="6"/>
        <v>56562</v>
      </c>
      <c r="E159" s="18">
        <f t="shared" si="6"/>
        <v>124094</v>
      </c>
      <c r="F159" s="18">
        <f t="shared" si="6"/>
        <v>142</v>
      </c>
      <c r="G159" s="18">
        <f t="shared" si="6"/>
        <v>5680</v>
      </c>
      <c r="H159" s="18">
        <f t="shared" si="6"/>
        <v>16110</v>
      </c>
      <c r="I159" s="18">
        <f t="shared" si="6"/>
        <v>1588740</v>
      </c>
      <c r="J159" s="18">
        <f>SUM(J146:J158)</f>
        <v>856</v>
      </c>
      <c r="K159" s="18">
        <f>SUM(K146:K158)</f>
        <v>73185</v>
      </c>
    </row>
    <row r="160" ht="15.75" thickTop="1"/>
    <row r="161" spans="1:6" ht="15">
      <c r="A161" s="349"/>
      <c r="B161" s="349"/>
      <c r="C161" s="349"/>
      <c r="D161" s="349"/>
      <c r="E161" s="349"/>
      <c r="F161" s="349"/>
    </row>
    <row r="165" spans="1:11" ht="20.25" customHeight="1">
      <c r="A165" s="314" t="s">
        <v>392</v>
      </c>
      <c r="B165" s="314"/>
      <c r="C165" s="314"/>
      <c r="D165" s="314"/>
      <c r="E165" s="314"/>
      <c r="F165" s="314"/>
      <c r="G165" s="314"/>
      <c r="H165" s="314"/>
      <c r="I165" s="314"/>
      <c r="J165" s="314"/>
      <c r="K165" s="314"/>
    </row>
    <row r="166" spans="1:11" ht="15.75" customHeight="1">
      <c r="A166" s="312" t="s">
        <v>486</v>
      </c>
      <c r="B166" s="312"/>
      <c r="C166" s="311" t="s">
        <v>208</v>
      </c>
      <c r="D166" s="311"/>
      <c r="E166" s="311"/>
      <c r="F166" s="311"/>
      <c r="G166" s="311"/>
      <c r="H166" s="311"/>
      <c r="I166" s="138"/>
      <c r="J166" s="335" t="s">
        <v>67</v>
      </c>
      <c r="K166" s="335"/>
    </row>
    <row r="167" spans="1:11" ht="15.75" customHeight="1">
      <c r="A167" s="319" t="s">
        <v>264</v>
      </c>
      <c r="B167" s="319" t="s">
        <v>222</v>
      </c>
      <c r="C167" s="319"/>
      <c r="D167" s="319" t="s">
        <v>223</v>
      </c>
      <c r="E167" s="319"/>
      <c r="F167" s="319" t="s">
        <v>196</v>
      </c>
      <c r="G167" s="319"/>
      <c r="H167" s="323" t="s">
        <v>314</v>
      </c>
      <c r="I167" s="323"/>
      <c r="J167" s="323" t="s">
        <v>227</v>
      </c>
      <c r="K167" s="323"/>
    </row>
    <row r="168" spans="1:11" ht="16.5" thickBot="1">
      <c r="A168" s="320"/>
      <c r="B168" s="179" t="s">
        <v>26</v>
      </c>
      <c r="C168" s="179" t="s">
        <v>33</v>
      </c>
      <c r="D168" s="179" t="s">
        <v>4</v>
      </c>
      <c r="E168" s="179" t="s">
        <v>33</v>
      </c>
      <c r="F168" s="179" t="s">
        <v>194</v>
      </c>
      <c r="G168" s="179" t="s">
        <v>195</v>
      </c>
      <c r="H168" s="179" t="s">
        <v>65</v>
      </c>
      <c r="I168" s="179" t="s">
        <v>195</v>
      </c>
      <c r="J168" s="179" t="s">
        <v>65</v>
      </c>
      <c r="K168" s="179" t="s">
        <v>195</v>
      </c>
    </row>
    <row r="169" spans="1:12" ht="21.75" customHeight="1" thickTop="1">
      <c r="A169" s="120" t="s">
        <v>408</v>
      </c>
      <c r="B169" s="13">
        <v>14</v>
      </c>
      <c r="C169" s="13">
        <v>660</v>
      </c>
      <c r="D169" s="13">
        <v>880</v>
      </c>
      <c r="E169" s="13">
        <v>2860</v>
      </c>
      <c r="F169" s="13">
        <v>647</v>
      </c>
      <c r="G169" s="13">
        <v>2903</v>
      </c>
      <c r="H169" s="13">
        <v>0</v>
      </c>
      <c r="I169" s="13">
        <v>0</v>
      </c>
      <c r="J169" s="13">
        <v>1</v>
      </c>
      <c r="K169" s="13">
        <v>8000</v>
      </c>
      <c r="L169" s="31"/>
    </row>
    <row r="170" spans="1:12" ht="21.75" customHeight="1">
      <c r="A170" s="128" t="s">
        <v>34</v>
      </c>
      <c r="B170" s="12">
        <v>0</v>
      </c>
      <c r="C170" s="12">
        <v>0</v>
      </c>
      <c r="D170" s="12">
        <v>0</v>
      </c>
      <c r="E170" s="12">
        <v>0</v>
      </c>
      <c r="F170" s="12">
        <v>0</v>
      </c>
      <c r="G170" s="12">
        <v>0</v>
      </c>
      <c r="H170" s="12">
        <v>0</v>
      </c>
      <c r="I170" s="12">
        <v>0</v>
      </c>
      <c r="J170" s="12">
        <v>0</v>
      </c>
      <c r="K170" s="12">
        <v>0</v>
      </c>
      <c r="L170" s="31"/>
    </row>
    <row r="171" spans="1:11" ht="21.75" customHeight="1">
      <c r="A171" s="120" t="s">
        <v>35</v>
      </c>
      <c r="B171" s="13">
        <v>0</v>
      </c>
      <c r="C171" s="13">
        <v>0</v>
      </c>
      <c r="D171" s="13">
        <v>2105</v>
      </c>
      <c r="E171" s="13">
        <v>2515</v>
      </c>
      <c r="F171" s="13">
        <v>45</v>
      </c>
      <c r="G171" s="13">
        <v>45</v>
      </c>
      <c r="H171" s="13">
        <v>0</v>
      </c>
      <c r="I171" s="13">
        <v>0</v>
      </c>
      <c r="J171" s="13">
        <v>1</v>
      </c>
      <c r="K171" s="13">
        <v>25000</v>
      </c>
    </row>
    <row r="172" spans="1:11" ht="21.75" customHeight="1">
      <c r="A172" s="128" t="s">
        <v>472</v>
      </c>
      <c r="B172" s="12">
        <v>0</v>
      </c>
      <c r="C172" s="12">
        <v>0</v>
      </c>
      <c r="D172" s="12">
        <v>273</v>
      </c>
      <c r="E172" s="12">
        <v>1911</v>
      </c>
      <c r="F172" s="12">
        <v>126</v>
      </c>
      <c r="G172" s="12">
        <v>189</v>
      </c>
      <c r="H172" s="12">
        <v>1750</v>
      </c>
      <c r="I172" s="12">
        <v>175000</v>
      </c>
      <c r="J172" s="12">
        <v>0</v>
      </c>
      <c r="K172" s="12">
        <v>0</v>
      </c>
    </row>
    <row r="173" spans="1:12" ht="21.75" customHeight="1">
      <c r="A173" s="120" t="s">
        <v>36</v>
      </c>
      <c r="B173" s="13">
        <v>388</v>
      </c>
      <c r="C173" s="13">
        <v>10500</v>
      </c>
      <c r="D173" s="13">
        <v>1536</v>
      </c>
      <c r="E173" s="13">
        <v>4804</v>
      </c>
      <c r="F173" s="13">
        <v>7560</v>
      </c>
      <c r="G173" s="13">
        <v>15120</v>
      </c>
      <c r="H173" s="13">
        <v>0</v>
      </c>
      <c r="I173" s="13">
        <v>0</v>
      </c>
      <c r="J173" s="13">
        <v>0</v>
      </c>
      <c r="K173" s="13">
        <v>0</v>
      </c>
      <c r="L173" s="31"/>
    </row>
    <row r="174" spans="1:12" ht="21.75" customHeight="1">
      <c r="A174" s="128" t="s">
        <v>37</v>
      </c>
      <c r="B174" s="12">
        <v>8</v>
      </c>
      <c r="C174" s="12">
        <v>280</v>
      </c>
      <c r="D174" s="12">
        <v>0</v>
      </c>
      <c r="E174" s="12">
        <v>0</v>
      </c>
      <c r="F174" s="12">
        <v>514</v>
      </c>
      <c r="G174" s="12">
        <v>757</v>
      </c>
      <c r="H174" s="12">
        <v>0</v>
      </c>
      <c r="I174" s="12">
        <v>0</v>
      </c>
      <c r="J174" s="12">
        <v>0</v>
      </c>
      <c r="K174" s="12">
        <v>0</v>
      </c>
      <c r="L174" s="31"/>
    </row>
    <row r="175" spans="1:12" ht="21.75" customHeight="1">
      <c r="A175" s="120" t="s">
        <v>38</v>
      </c>
      <c r="B175" s="13">
        <v>11</v>
      </c>
      <c r="C175" s="13">
        <v>330</v>
      </c>
      <c r="D175" s="13">
        <v>1500</v>
      </c>
      <c r="E175" s="13">
        <v>3000</v>
      </c>
      <c r="F175" s="13">
        <v>100</v>
      </c>
      <c r="G175" s="13">
        <v>200</v>
      </c>
      <c r="H175" s="13">
        <v>35140</v>
      </c>
      <c r="I175" s="13">
        <v>3513988</v>
      </c>
      <c r="J175" s="13">
        <v>0</v>
      </c>
      <c r="K175" s="13">
        <v>0</v>
      </c>
      <c r="L175" s="31"/>
    </row>
    <row r="176" spans="1:12" ht="21.75" customHeight="1">
      <c r="A176" s="128" t="s">
        <v>39</v>
      </c>
      <c r="B176" s="12">
        <v>0</v>
      </c>
      <c r="C176" s="12">
        <v>0</v>
      </c>
      <c r="D176" s="12">
        <v>3170</v>
      </c>
      <c r="E176" s="12">
        <v>17830</v>
      </c>
      <c r="F176" s="12">
        <v>830</v>
      </c>
      <c r="G176" s="12">
        <v>1620</v>
      </c>
      <c r="H176" s="12">
        <v>0</v>
      </c>
      <c r="I176" s="12">
        <v>0</v>
      </c>
      <c r="J176" s="12">
        <v>4</v>
      </c>
      <c r="K176" s="12">
        <v>50000</v>
      </c>
      <c r="L176" s="31"/>
    </row>
    <row r="177" spans="1:12" ht="21.75" customHeight="1">
      <c r="A177" s="13" t="s">
        <v>410</v>
      </c>
      <c r="B177" s="13">
        <v>0</v>
      </c>
      <c r="C177" s="13">
        <v>0</v>
      </c>
      <c r="D177" s="13">
        <v>0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31"/>
    </row>
    <row r="178" spans="1:12" ht="21.75" customHeight="1">
      <c r="A178" s="239" t="s">
        <v>473</v>
      </c>
      <c r="B178" s="12">
        <v>60</v>
      </c>
      <c r="C178" s="12">
        <v>6000</v>
      </c>
      <c r="D178" s="12">
        <v>1600</v>
      </c>
      <c r="E178" s="12">
        <v>12800</v>
      </c>
      <c r="F178" s="12">
        <v>100</v>
      </c>
      <c r="G178" s="12">
        <v>300</v>
      </c>
      <c r="H178" s="12">
        <v>0</v>
      </c>
      <c r="I178" s="12">
        <v>0</v>
      </c>
      <c r="J178" s="12">
        <v>0</v>
      </c>
      <c r="K178" s="12">
        <v>0</v>
      </c>
      <c r="L178" s="31"/>
    </row>
    <row r="179" spans="1:11" ht="21.75" customHeight="1">
      <c r="A179" s="120" t="s">
        <v>474</v>
      </c>
      <c r="B179" s="13">
        <v>8</v>
      </c>
      <c r="C179" s="13">
        <v>400</v>
      </c>
      <c r="D179" s="13">
        <v>1000</v>
      </c>
      <c r="E179" s="13">
        <v>10000</v>
      </c>
      <c r="F179" s="13">
        <v>270</v>
      </c>
      <c r="G179" s="13">
        <v>490</v>
      </c>
      <c r="H179" s="13">
        <v>0</v>
      </c>
      <c r="I179" s="13">
        <v>0</v>
      </c>
      <c r="J179" s="13">
        <v>0</v>
      </c>
      <c r="K179" s="13">
        <v>0</v>
      </c>
    </row>
    <row r="180" spans="1:12" ht="21.75" customHeight="1">
      <c r="A180" s="128" t="s">
        <v>40</v>
      </c>
      <c r="B180" s="12">
        <v>0</v>
      </c>
      <c r="C180" s="12">
        <v>0</v>
      </c>
      <c r="D180" s="12">
        <v>0</v>
      </c>
      <c r="E180" s="12">
        <v>0</v>
      </c>
      <c r="F180" s="12">
        <v>0</v>
      </c>
      <c r="G180" s="12">
        <v>0</v>
      </c>
      <c r="H180" s="12">
        <v>0</v>
      </c>
      <c r="I180" s="12">
        <v>0</v>
      </c>
      <c r="J180" s="12">
        <v>0</v>
      </c>
      <c r="K180" s="12">
        <v>0</v>
      </c>
      <c r="L180" s="31"/>
    </row>
    <row r="181" spans="1:12" ht="21.75" customHeight="1" thickBot="1">
      <c r="A181" s="120" t="s">
        <v>41</v>
      </c>
      <c r="B181" s="13">
        <v>10</v>
      </c>
      <c r="C181" s="13">
        <v>1180</v>
      </c>
      <c r="D181" s="13">
        <v>15847</v>
      </c>
      <c r="E181" s="13">
        <v>30914</v>
      </c>
      <c r="F181" s="13">
        <v>0</v>
      </c>
      <c r="G181" s="13">
        <v>0</v>
      </c>
      <c r="H181" s="13">
        <v>5152</v>
      </c>
      <c r="I181" s="13">
        <v>772800</v>
      </c>
      <c r="J181" s="13">
        <v>0</v>
      </c>
      <c r="K181" s="13">
        <v>0</v>
      </c>
      <c r="L181" s="31"/>
    </row>
    <row r="182" spans="1:12" ht="21.75" customHeight="1" thickBot="1">
      <c r="A182" s="110" t="s">
        <v>3</v>
      </c>
      <c r="B182" s="18">
        <f aca="true" t="shared" si="7" ref="B182:K182">SUM(B169:B181)</f>
        <v>499</v>
      </c>
      <c r="C182" s="18">
        <f t="shared" si="7"/>
        <v>19350</v>
      </c>
      <c r="D182" s="18">
        <f t="shared" si="7"/>
        <v>27911</v>
      </c>
      <c r="E182" s="18">
        <f t="shared" si="7"/>
        <v>86634</v>
      </c>
      <c r="F182" s="18">
        <f t="shared" si="7"/>
        <v>10192</v>
      </c>
      <c r="G182" s="18">
        <f t="shared" si="7"/>
        <v>21624</v>
      </c>
      <c r="H182" s="18">
        <f t="shared" si="7"/>
        <v>42042</v>
      </c>
      <c r="I182" s="18">
        <f t="shared" si="7"/>
        <v>4461788</v>
      </c>
      <c r="J182" s="18">
        <f t="shared" si="7"/>
        <v>6</v>
      </c>
      <c r="K182" s="18">
        <f t="shared" si="7"/>
        <v>83000</v>
      </c>
      <c r="L182" s="31"/>
    </row>
    <row r="183" spans="8:12" ht="16.5" thickTop="1">
      <c r="H183" s="17"/>
      <c r="I183" s="17"/>
      <c r="J183" s="20"/>
      <c r="L183" s="31"/>
    </row>
    <row r="184" spans="1:12" ht="15.75">
      <c r="A184" s="349"/>
      <c r="B184" s="349"/>
      <c r="C184" s="349"/>
      <c r="D184" s="349"/>
      <c r="E184" s="349"/>
      <c r="F184" s="349"/>
      <c r="L184" s="31"/>
    </row>
    <row r="185" ht="15.75">
      <c r="L185" s="31"/>
    </row>
    <row r="188" spans="1:10" ht="20.25" customHeight="1">
      <c r="A188" s="314" t="s">
        <v>393</v>
      </c>
      <c r="B188" s="314"/>
      <c r="C188" s="314"/>
      <c r="D188" s="314"/>
      <c r="E188" s="314"/>
      <c r="F188" s="314"/>
      <c r="G188" s="314"/>
      <c r="H188" s="314"/>
      <c r="I188" s="314"/>
      <c r="J188" s="314"/>
    </row>
    <row r="189" spans="1:10" ht="15.75" customHeight="1">
      <c r="A189" s="312" t="s">
        <v>481</v>
      </c>
      <c r="B189" s="312"/>
      <c r="C189" s="119"/>
      <c r="D189" s="311" t="s">
        <v>63</v>
      </c>
      <c r="E189" s="311"/>
      <c r="F189" s="311"/>
      <c r="G189" s="313" t="s">
        <v>64</v>
      </c>
      <c r="H189" s="313"/>
      <c r="I189" s="313"/>
      <c r="J189" s="313"/>
    </row>
    <row r="190" spans="1:10" ht="22.5" customHeight="1">
      <c r="A190" s="323" t="s">
        <v>264</v>
      </c>
      <c r="B190" s="353" t="s">
        <v>224</v>
      </c>
      <c r="C190" s="353"/>
      <c r="D190" s="353" t="s">
        <v>225</v>
      </c>
      <c r="E190" s="353"/>
      <c r="F190" s="353" t="s">
        <v>226</v>
      </c>
      <c r="G190" s="353"/>
      <c r="H190" s="150" t="s">
        <v>268</v>
      </c>
      <c r="I190" s="353" t="s">
        <v>220</v>
      </c>
      <c r="J190" s="353"/>
    </row>
    <row r="191" spans="1:10" ht="16.5" thickBot="1">
      <c r="A191" s="324"/>
      <c r="B191" s="179" t="s">
        <v>23</v>
      </c>
      <c r="C191" s="179" t="s">
        <v>33</v>
      </c>
      <c r="D191" s="179" t="s">
        <v>23</v>
      </c>
      <c r="E191" s="179" t="s">
        <v>33</v>
      </c>
      <c r="F191" s="179" t="s">
        <v>4</v>
      </c>
      <c r="G191" s="179" t="s">
        <v>33</v>
      </c>
      <c r="H191" s="179" t="s">
        <v>33</v>
      </c>
      <c r="I191" s="179" t="s">
        <v>26</v>
      </c>
      <c r="J191" s="179" t="s">
        <v>195</v>
      </c>
    </row>
    <row r="192" spans="1:10" ht="21.75" customHeight="1" thickTop="1">
      <c r="A192" s="120" t="s">
        <v>408</v>
      </c>
      <c r="B192" s="13">
        <v>4500</v>
      </c>
      <c r="C192" s="13">
        <v>157500</v>
      </c>
      <c r="D192" s="13">
        <v>0</v>
      </c>
      <c r="E192" s="13">
        <v>0</v>
      </c>
      <c r="F192" s="13">
        <v>0</v>
      </c>
      <c r="G192" s="13">
        <v>0</v>
      </c>
      <c r="H192" s="139">
        <v>496000</v>
      </c>
      <c r="I192" s="139">
        <v>2</v>
      </c>
      <c r="J192" s="139">
        <v>25000</v>
      </c>
    </row>
    <row r="193" spans="1:18" ht="21.75" customHeight="1">
      <c r="A193" s="128" t="s">
        <v>34</v>
      </c>
      <c r="B193" s="12">
        <v>0</v>
      </c>
      <c r="C193" s="12">
        <v>0</v>
      </c>
      <c r="D193" s="12">
        <v>0</v>
      </c>
      <c r="E193" s="12">
        <v>0</v>
      </c>
      <c r="F193" s="12">
        <v>0</v>
      </c>
      <c r="G193" s="12">
        <v>0</v>
      </c>
      <c r="H193" s="12">
        <v>20000</v>
      </c>
      <c r="I193" s="12">
        <v>0</v>
      </c>
      <c r="J193" s="12">
        <v>0</v>
      </c>
      <c r="R193">
        <f>P183</f>
        <v>0</v>
      </c>
    </row>
    <row r="194" spans="1:10" ht="21.75" customHeight="1">
      <c r="A194" s="120" t="s">
        <v>35</v>
      </c>
      <c r="B194" s="13">
        <v>0</v>
      </c>
      <c r="C194" s="13">
        <v>0</v>
      </c>
      <c r="D194" s="13">
        <v>2000</v>
      </c>
      <c r="E194" s="13">
        <v>200000</v>
      </c>
      <c r="F194" s="13">
        <v>4</v>
      </c>
      <c r="G194" s="13">
        <v>16000</v>
      </c>
      <c r="H194" s="13">
        <v>400250</v>
      </c>
      <c r="I194" s="13">
        <v>1</v>
      </c>
      <c r="J194" s="13">
        <v>25000</v>
      </c>
    </row>
    <row r="195" spans="1:10" ht="21.75" customHeight="1">
      <c r="A195" s="128" t="s">
        <v>472</v>
      </c>
      <c r="B195" s="12">
        <v>0</v>
      </c>
      <c r="C195" s="12">
        <v>0</v>
      </c>
      <c r="D195" s="12">
        <v>0</v>
      </c>
      <c r="E195" s="12">
        <v>0</v>
      </c>
      <c r="F195" s="12">
        <v>0</v>
      </c>
      <c r="G195" s="12">
        <v>0</v>
      </c>
      <c r="H195" s="12">
        <v>916746</v>
      </c>
      <c r="I195" s="12">
        <v>8</v>
      </c>
      <c r="J195" s="12">
        <v>375700</v>
      </c>
    </row>
    <row r="196" spans="1:10" ht="21.75" customHeight="1">
      <c r="A196" s="120" t="s">
        <v>36</v>
      </c>
      <c r="B196" s="13">
        <v>650</v>
      </c>
      <c r="C196" s="13">
        <v>17000</v>
      </c>
      <c r="D196" s="13">
        <v>1585</v>
      </c>
      <c r="E196" s="13">
        <v>47550</v>
      </c>
      <c r="F196" s="13">
        <v>20</v>
      </c>
      <c r="G196" s="13">
        <v>267000</v>
      </c>
      <c r="H196" s="13">
        <v>18528750</v>
      </c>
      <c r="I196" s="13">
        <v>0</v>
      </c>
      <c r="J196" s="13">
        <v>0</v>
      </c>
    </row>
    <row r="197" spans="1:10" ht="21.75" customHeight="1">
      <c r="A197" s="128" t="s">
        <v>37</v>
      </c>
      <c r="B197" s="12">
        <v>0</v>
      </c>
      <c r="C197" s="12">
        <v>0</v>
      </c>
      <c r="D197" s="12">
        <v>250</v>
      </c>
      <c r="E197" s="12">
        <v>15000</v>
      </c>
      <c r="F197" s="12">
        <v>0</v>
      </c>
      <c r="G197" s="12">
        <v>0</v>
      </c>
      <c r="H197" s="12">
        <v>1544881</v>
      </c>
      <c r="I197" s="12">
        <v>0</v>
      </c>
      <c r="J197" s="12">
        <v>0</v>
      </c>
    </row>
    <row r="198" spans="1:10" ht="21.75" customHeight="1">
      <c r="A198" s="120" t="s">
        <v>38</v>
      </c>
      <c r="B198" s="13">
        <v>0</v>
      </c>
      <c r="C198" s="13">
        <v>0</v>
      </c>
      <c r="D198" s="13">
        <v>0</v>
      </c>
      <c r="E198" s="13">
        <v>0</v>
      </c>
      <c r="F198" s="13">
        <v>1</v>
      </c>
      <c r="G198" s="13">
        <v>9000</v>
      </c>
      <c r="H198" s="13">
        <v>2188367</v>
      </c>
      <c r="I198" s="13">
        <v>3</v>
      </c>
      <c r="J198" s="13">
        <v>150000</v>
      </c>
    </row>
    <row r="199" spans="1:10" ht="21.75" customHeight="1">
      <c r="A199" s="128" t="s">
        <v>39</v>
      </c>
      <c r="B199" s="12">
        <v>1051</v>
      </c>
      <c r="C199" s="12">
        <v>42090</v>
      </c>
      <c r="D199" s="12">
        <v>941</v>
      </c>
      <c r="E199" s="12">
        <v>70575</v>
      </c>
      <c r="F199" s="12">
        <v>28</v>
      </c>
      <c r="G199" s="12">
        <v>179000</v>
      </c>
      <c r="H199" s="12">
        <v>7159832</v>
      </c>
      <c r="I199" s="12">
        <v>0</v>
      </c>
      <c r="J199" s="12">
        <v>0</v>
      </c>
    </row>
    <row r="200" spans="1:10" ht="21.75" customHeight="1">
      <c r="A200" s="13" t="s">
        <v>410</v>
      </c>
      <c r="B200" s="13">
        <v>0</v>
      </c>
      <c r="C200" s="13">
        <v>0</v>
      </c>
      <c r="D200" s="13">
        <v>0</v>
      </c>
      <c r="E200" s="13">
        <v>0</v>
      </c>
      <c r="F200" s="13">
        <v>0</v>
      </c>
      <c r="G200" s="13">
        <v>0</v>
      </c>
      <c r="H200" s="13">
        <v>7027974</v>
      </c>
      <c r="I200" s="13">
        <v>2</v>
      </c>
      <c r="J200" s="13">
        <v>60000</v>
      </c>
    </row>
    <row r="201" spans="1:10" ht="21.75" customHeight="1">
      <c r="A201" s="239" t="s">
        <v>473</v>
      </c>
      <c r="B201" s="12">
        <v>0</v>
      </c>
      <c r="C201" s="12">
        <v>0</v>
      </c>
      <c r="D201" s="12">
        <v>0</v>
      </c>
      <c r="E201" s="12">
        <v>0</v>
      </c>
      <c r="F201" s="12">
        <v>0</v>
      </c>
      <c r="G201" s="12">
        <v>0</v>
      </c>
      <c r="H201" s="12">
        <v>17530000</v>
      </c>
      <c r="I201" s="12">
        <v>0</v>
      </c>
      <c r="J201" s="12">
        <v>0</v>
      </c>
    </row>
    <row r="202" spans="1:10" ht="21.75" customHeight="1">
      <c r="A202" s="120" t="s">
        <v>474</v>
      </c>
      <c r="B202" s="13">
        <v>0</v>
      </c>
      <c r="C202" s="13">
        <v>0</v>
      </c>
      <c r="D202" s="13">
        <v>100</v>
      </c>
      <c r="E202" s="13">
        <v>3000</v>
      </c>
      <c r="F202" s="13">
        <v>140</v>
      </c>
      <c r="G202" s="13">
        <v>140000</v>
      </c>
      <c r="H202" s="13">
        <v>3513988</v>
      </c>
      <c r="I202" s="13">
        <v>0</v>
      </c>
      <c r="J202" s="13">
        <v>0</v>
      </c>
    </row>
    <row r="203" spans="1:10" ht="21.75" customHeight="1">
      <c r="A203" s="128" t="s">
        <v>40</v>
      </c>
      <c r="B203" s="12">
        <v>0</v>
      </c>
      <c r="C203" s="12">
        <v>0</v>
      </c>
      <c r="D203" s="12">
        <v>0</v>
      </c>
      <c r="E203" s="12">
        <v>0</v>
      </c>
      <c r="F203" s="12">
        <v>0</v>
      </c>
      <c r="G203" s="12">
        <v>0</v>
      </c>
      <c r="H203" s="12">
        <v>35000</v>
      </c>
      <c r="I203" s="12">
        <v>0</v>
      </c>
      <c r="J203" s="12">
        <v>0</v>
      </c>
    </row>
    <row r="204" spans="1:10" ht="21.75" customHeight="1" thickBot="1">
      <c r="A204" s="120" t="s">
        <v>41</v>
      </c>
      <c r="B204" s="13">
        <v>0</v>
      </c>
      <c r="C204" s="13">
        <v>0</v>
      </c>
      <c r="D204" s="13">
        <v>10017</v>
      </c>
      <c r="E204" s="13">
        <v>369616</v>
      </c>
      <c r="F204" s="13">
        <v>38</v>
      </c>
      <c r="G204" s="13">
        <v>283000</v>
      </c>
      <c r="H204" s="13">
        <v>26081080</v>
      </c>
      <c r="I204" s="13">
        <v>0</v>
      </c>
      <c r="J204" s="13">
        <v>0</v>
      </c>
    </row>
    <row r="205" spans="1:10" ht="21.75" customHeight="1" thickBot="1">
      <c r="A205" s="123" t="s">
        <v>3</v>
      </c>
      <c r="B205" s="18">
        <f aca="true" t="shared" si="8" ref="B205:J205">SUM(B192:B204)</f>
        <v>6201</v>
      </c>
      <c r="C205" s="18">
        <f t="shared" si="8"/>
        <v>216590</v>
      </c>
      <c r="D205" s="18">
        <f t="shared" si="8"/>
        <v>14893</v>
      </c>
      <c r="E205" s="18">
        <f t="shared" si="8"/>
        <v>705741</v>
      </c>
      <c r="F205" s="18">
        <f t="shared" si="8"/>
        <v>231</v>
      </c>
      <c r="G205" s="18">
        <f t="shared" si="8"/>
        <v>894000</v>
      </c>
      <c r="H205" s="18">
        <f t="shared" si="8"/>
        <v>85442868</v>
      </c>
      <c r="I205" s="18">
        <f t="shared" si="8"/>
        <v>16</v>
      </c>
      <c r="J205" s="18">
        <f t="shared" si="8"/>
        <v>635700</v>
      </c>
    </row>
    <row r="206" spans="1:9" ht="15.75" thickTop="1">
      <c r="A206"/>
      <c r="I206" s="4"/>
    </row>
    <row r="207" spans="1:6" ht="15">
      <c r="A207" s="349"/>
      <c r="B207" s="349"/>
      <c r="C207" s="349"/>
      <c r="D207" s="349"/>
      <c r="E207" s="349"/>
      <c r="F207" s="349"/>
    </row>
    <row r="211" ht="15">
      <c r="R211" s="10">
        <f>C19+E19+G19+I19+C43+E43+G43+I43+C66+E66+G66+I66+C88+E88+G88+I88+C114+E114+G114+I114+C137+E137+G137+I137+C159+E159+G159+I159+K159+C182+E182+G182+I182+K182+C205+E205+G205+H205+J205</f>
        <v>204769604</v>
      </c>
    </row>
    <row r="213" ht="15" customHeight="1"/>
    <row r="214" ht="15" customHeight="1"/>
  </sheetData>
  <sheetProtection/>
  <mergeCells count="93">
    <mergeCell ref="J144:K144"/>
    <mergeCell ref="G143:K143"/>
    <mergeCell ref="A142:K142"/>
    <mergeCell ref="J166:K166"/>
    <mergeCell ref="C166:H166"/>
    <mergeCell ref="A161:F161"/>
    <mergeCell ref="F144:G144"/>
    <mergeCell ref="H144:I144"/>
    <mergeCell ref="A143:B143"/>
    <mergeCell ref="A144:A145"/>
    <mergeCell ref="D189:F189"/>
    <mergeCell ref="A190:A191"/>
    <mergeCell ref="I190:J190"/>
    <mergeCell ref="A165:K165"/>
    <mergeCell ref="A188:J188"/>
    <mergeCell ref="G189:J189"/>
    <mergeCell ref="J167:K167"/>
    <mergeCell ref="H167:I167"/>
    <mergeCell ref="F167:G167"/>
    <mergeCell ref="A189:B189"/>
    <mergeCell ref="A184:F184"/>
    <mergeCell ref="A21:F21"/>
    <mergeCell ref="A45:F45"/>
    <mergeCell ref="A90:F90"/>
    <mergeCell ref="A116:F116"/>
    <mergeCell ref="A139:F139"/>
    <mergeCell ref="A167:A168"/>
    <mergeCell ref="B167:C167"/>
    <mergeCell ref="B144:C144"/>
    <mergeCell ref="D144:E144"/>
    <mergeCell ref="D143:F143"/>
    <mergeCell ref="D167:E167"/>
    <mergeCell ref="A166:B166"/>
    <mergeCell ref="D72:F72"/>
    <mergeCell ref="A98:B98"/>
    <mergeCell ref="D98:F98"/>
    <mergeCell ref="F122:G122"/>
    <mergeCell ref="G98:I98"/>
    <mergeCell ref="A99:A100"/>
    <mergeCell ref="B99:C99"/>
    <mergeCell ref="D99:E99"/>
    <mergeCell ref="F99:G99"/>
    <mergeCell ref="H99:I99"/>
    <mergeCell ref="B28:C28"/>
    <mergeCell ref="D50:F50"/>
    <mergeCell ref="G50:I50"/>
    <mergeCell ref="A51:A52"/>
    <mergeCell ref="B51:C51"/>
    <mergeCell ref="B73:C73"/>
    <mergeCell ref="D51:E51"/>
    <mergeCell ref="D73:E73"/>
    <mergeCell ref="F73:G73"/>
    <mergeCell ref="A72:B72"/>
    <mergeCell ref="G3:I3"/>
    <mergeCell ref="A4:A5"/>
    <mergeCell ref="B4:C4"/>
    <mergeCell ref="D4:E4"/>
    <mergeCell ref="F4:G4"/>
    <mergeCell ref="G72:I72"/>
    <mergeCell ref="F51:G51"/>
    <mergeCell ref="H51:I51"/>
    <mergeCell ref="A27:B27"/>
    <mergeCell ref="D27:F27"/>
    <mergeCell ref="A2:I2"/>
    <mergeCell ref="A26:I26"/>
    <mergeCell ref="A49:I49"/>
    <mergeCell ref="A71:I71"/>
    <mergeCell ref="A97:I97"/>
    <mergeCell ref="D28:E28"/>
    <mergeCell ref="F28:G28"/>
    <mergeCell ref="A50:B50"/>
    <mergeCell ref="A3:B3"/>
    <mergeCell ref="D3:F3"/>
    <mergeCell ref="H4:I4"/>
    <mergeCell ref="B122:C122"/>
    <mergeCell ref="D122:E122"/>
    <mergeCell ref="A121:B121"/>
    <mergeCell ref="H122:I122"/>
    <mergeCell ref="A73:A74"/>
    <mergeCell ref="H73:I73"/>
    <mergeCell ref="G27:I27"/>
    <mergeCell ref="A28:A29"/>
    <mergeCell ref="A122:A123"/>
    <mergeCell ref="P30:Q30"/>
    <mergeCell ref="L29:M29"/>
    <mergeCell ref="H28:I28"/>
    <mergeCell ref="A207:F207"/>
    <mergeCell ref="B190:C190"/>
    <mergeCell ref="D190:E190"/>
    <mergeCell ref="F190:G190"/>
    <mergeCell ref="A120:I120"/>
    <mergeCell ref="H121:I121"/>
    <mergeCell ref="D121:F121"/>
  </mergeCells>
  <printOptions/>
  <pageMargins left="1" right="1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2"/>
  <sheetViews>
    <sheetView rightToLeft="1" workbookViewId="0" topLeftCell="A1">
      <selection activeCell="L6" sqref="L6"/>
    </sheetView>
  </sheetViews>
  <sheetFormatPr defaultColWidth="9.140625" defaultRowHeight="15"/>
  <cols>
    <col min="1" max="1" width="12.57421875" style="0" customWidth="1"/>
    <col min="2" max="2" width="12.8515625" style="0" customWidth="1"/>
    <col min="3" max="3" width="7.57421875" style="0" customWidth="1"/>
    <col min="4" max="4" width="12.140625" style="0" customWidth="1"/>
    <col min="5" max="5" width="7.140625" style="0" customWidth="1"/>
    <col min="6" max="6" width="12.00390625" style="0" customWidth="1"/>
    <col min="7" max="7" width="7.140625" style="0" customWidth="1"/>
    <col min="8" max="8" width="12.7109375" style="0" customWidth="1"/>
    <col min="9" max="9" width="7.140625" style="0" customWidth="1"/>
    <col min="10" max="10" width="15.7109375" style="0" customWidth="1"/>
    <col min="13" max="13" width="8.8515625" style="0" customWidth="1"/>
  </cols>
  <sheetData>
    <row r="1" spans="2:15" ht="24.75" customHeight="1">
      <c r="B1" s="279" t="s">
        <v>494</v>
      </c>
      <c r="C1" s="279"/>
      <c r="D1" s="279"/>
      <c r="E1" s="279"/>
      <c r="F1" s="279"/>
      <c r="G1" s="279"/>
      <c r="H1" s="279"/>
      <c r="I1" s="279"/>
      <c r="J1" s="279"/>
      <c r="N1" s="266"/>
      <c r="O1" s="267"/>
    </row>
    <row r="2" spans="2:10" ht="12" customHeight="1">
      <c r="B2" s="97" t="s">
        <v>278</v>
      </c>
      <c r="C2" s="98"/>
      <c r="D2" s="98"/>
      <c r="E2" s="98"/>
      <c r="F2" s="98"/>
      <c r="G2" s="280"/>
      <c r="H2" s="280"/>
      <c r="I2" s="280" t="s">
        <v>115</v>
      </c>
      <c r="J2" s="280"/>
    </row>
    <row r="3" spans="2:16" ht="12.75" customHeight="1">
      <c r="B3" s="99"/>
      <c r="C3" s="209" t="s">
        <v>1</v>
      </c>
      <c r="D3" s="209"/>
      <c r="E3" s="209" t="s">
        <v>2</v>
      </c>
      <c r="F3" s="209"/>
      <c r="G3" s="209" t="s">
        <v>100</v>
      </c>
      <c r="H3" s="209"/>
      <c r="I3" s="209" t="s">
        <v>3</v>
      </c>
      <c r="J3" s="209"/>
      <c r="P3" s="37"/>
    </row>
    <row r="4" spans="2:10" ht="18" customHeight="1" thickBot="1">
      <c r="B4" s="100" t="s">
        <v>0</v>
      </c>
      <c r="C4" s="101" t="s">
        <v>4</v>
      </c>
      <c r="D4" s="101" t="s">
        <v>5</v>
      </c>
      <c r="E4" s="101" t="s">
        <v>4</v>
      </c>
      <c r="F4" s="101" t="s">
        <v>5</v>
      </c>
      <c r="G4" s="101" t="s">
        <v>4</v>
      </c>
      <c r="H4" s="101" t="s">
        <v>5</v>
      </c>
      <c r="I4" s="101" t="s">
        <v>4</v>
      </c>
      <c r="J4" s="101" t="s">
        <v>5</v>
      </c>
    </row>
    <row r="5" spans="2:11" s="40" customFormat="1" ht="15" customHeight="1" thickTop="1">
      <c r="B5" s="261" t="s">
        <v>102</v>
      </c>
      <c r="C5" s="65">
        <v>2</v>
      </c>
      <c r="D5" s="65">
        <v>812304</v>
      </c>
      <c r="E5" s="65">
        <v>0</v>
      </c>
      <c r="F5" s="65">
        <v>0</v>
      </c>
      <c r="G5" s="65">
        <v>6</v>
      </c>
      <c r="H5" s="65">
        <v>11912768</v>
      </c>
      <c r="I5" s="65">
        <f>C5+E5+G5</f>
        <v>8</v>
      </c>
      <c r="J5" s="65">
        <f>D5+F5+H5</f>
        <v>12725072</v>
      </c>
      <c r="K5" s="39"/>
    </row>
    <row r="6" spans="2:10" s="40" customFormat="1" ht="12.75" customHeight="1">
      <c r="B6" s="262" t="s">
        <v>103</v>
      </c>
      <c r="C6" s="66">
        <v>2</v>
      </c>
      <c r="D6" s="66">
        <v>985797</v>
      </c>
      <c r="E6" s="66">
        <v>0</v>
      </c>
      <c r="F6" s="66">
        <v>0</v>
      </c>
      <c r="G6" s="66">
        <v>2</v>
      </c>
      <c r="H6" s="66">
        <v>744308</v>
      </c>
      <c r="I6" s="66">
        <f aca="true" t="shared" si="0" ref="I6:I27">C6+E6+G6</f>
        <v>4</v>
      </c>
      <c r="J6" s="66">
        <f aca="true" t="shared" si="1" ref="J6:J27">D6+F6+H6</f>
        <v>1730105</v>
      </c>
    </row>
    <row r="7" spans="2:10" s="40" customFormat="1" ht="15" customHeight="1">
      <c r="B7" s="261" t="s">
        <v>104</v>
      </c>
      <c r="C7" s="65">
        <v>0</v>
      </c>
      <c r="D7" s="65">
        <v>0</v>
      </c>
      <c r="E7" s="65">
        <v>6</v>
      </c>
      <c r="F7" s="65">
        <v>41059954</v>
      </c>
      <c r="G7" s="65">
        <v>4</v>
      </c>
      <c r="H7" s="65">
        <v>10254055</v>
      </c>
      <c r="I7" s="65">
        <f t="shared" si="0"/>
        <v>10</v>
      </c>
      <c r="J7" s="65">
        <f t="shared" si="1"/>
        <v>51314009</v>
      </c>
    </row>
    <row r="8" spans="2:10" s="40" customFormat="1" ht="21.75" customHeight="1">
      <c r="B8" s="262" t="s">
        <v>403</v>
      </c>
      <c r="C8" s="66">
        <v>0</v>
      </c>
      <c r="D8" s="66">
        <v>0</v>
      </c>
      <c r="E8" s="66">
        <v>1</v>
      </c>
      <c r="F8" s="66">
        <v>7491005</v>
      </c>
      <c r="G8" s="66">
        <v>0</v>
      </c>
      <c r="H8" s="66">
        <v>0</v>
      </c>
      <c r="I8" s="66">
        <f t="shared" si="0"/>
        <v>1</v>
      </c>
      <c r="J8" s="66">
        <f t="shared" si="1"/>
        <v>7491005</v>
      </c>
    </row>
    <row r="9" spans="2:10" s="40" customFormat="1" ht="22.5" customHeight="1">
      <c r="B9" s="261" t="s">
        <v>105</v>
      </c>
      <c r="C9" s="65">
        <v>1</v>
      </c>
      <c r="D9" s="65">
        <v>57280</v>
      </c>
      <c r="E9" s="65">
        <v>41</v>
      </c>
      <c r="F9" s="65">
        <v>42075045</v>
      </c>
      <c r="G9" s="65">
        <v>20</v>
      </c>
      <c r="H9" s="65">
        <v>8654563</v>
      </c>
      <c r="I9" s="65">
        <f t="shared" si="0"/>
        <v>62</v>
      </c>
      <c r="J9" s="65">
        <f t="shared" si="1"/>
        <v>50786888</v>
      </c>
    </row>
    <row r="10" spans="2:10" s="40" customFormat="1" ht="20.25" customHeight="1">
      <c r="B10" s="262" t="s">
        <v>106</v>
      </c>
      <c r="C10" s="66">
        <v>5</v>
      </c>
      <c r="D10" s="66">
        <v>1746190</v>
      </c>
      <c r="E10" s="66">
        <v>48</v>
      </c>
      <c r="F10" s="66">
        <v>78364163</v>
      </c>
      <c r="G10" s="66">
        <v>7</v>
      </c>
      <c r="H10" s="66">
        <v>2487593</v>
      </c>
      <c r="I10" s="66">
        <f t="shared" si="0"/>
        <v>60</v>
      </c>
      <c r="J10" s="66">
        <f t="shared" si="1"/>
        <v>82597946</v>
      </c>
    </row>
    <row r="11" spans="2:10" s="40" customFormat="1" ht="18" customHeight="1">
      <c r="B11" s="261" t="s">
        <v>373</v>
      </c>
      <c r="C11" s="65">
        <v>0</v>
      </c>
      <c r="D11" s="65">
        <v>0</v>
      </c>
      <c r="E11" s="65">
        <v>0</v>
      </c>
      <c r="F11" s="65">
        <v>0</v>
      </c>
      <c r="G11" s="65">
        <v>1</v>
      </c>
      <c r="H11" s="65">
        <v>309774</v>
      </c>
      <c r="I11" s="65">
        <f t="shared" si="0"/>
        <v>1</v>
      </c>
      <c r="J11" s="65">
        <f t="shared" si="1"/>
        <v>309774</v>
      </c>
    </row>
    <row r="12" spans="2:10" s="40" customFormat="1" ht="18" customHeight="1">
      <c r="B12" s="262" t="s">
        <v>404</v>
      </c>
      <c r="C12" s="66">
        <v>2</v>
      </c>
      <c r="D12" s="66">
        <v>1129146</v>
      </c>
      <c r="E12" s="66">
        <v>1</v>
      </c>
      <c r="F12" s="66">
        <v>100239</v>
      </c>
      <c r="G12" s="66">
        <v>2</v>
      </c>
      <c r="H12" s="66">
        <v>917182</v>
      </c>
      <c r="I12" s="66">
        <f t="shared" si="0"/>
        <v>5</v>
      </c>
      <c r="J12" s="66">
        <f t="shared" si="1"/>
        <v>2146567</v>
      </c>
    </row>
    <row r="13" spans="2:14" s="40" customFormat="1" ht="18" customHeight="1">
      <c r="B13" s="261" t="s">
        <v>401</v>
      </c>
      <c r="C13" s="65">
        <v>0</v>
      </c>
      <c r="D13" s="65">
        <v>0</v>
      </c>
      <c r="E13" s="65">
        <v>1</v>
      </c>
      <c r="F13" s="65">
        <v>680041</v>
      </c>
      <c r="G13" s="65">
        <v>0</v>
      </c>
      <c r="H13" s="65">
        <v>0</v>
      </c>
      <c r="I13" s="65">
        <f t="shared" si="0"/>
        <v>1</v>
      </c>
      <c r="J13" s="65">
        <f t="shared" si="1"/>
        <v>680041</v>
      </c>
      <c r="N13" s="40" t="s">
        <v>58</v>
      </c>
    </row>
    <row r="14" spans="2:10" s="40" customFormat="1" ht="18" customHeight="1">
      <c r="B14" s="262" t="s">
        <v>405</v>
      </c>
      <c r="C14" s="66">
        <v>23</v>
      </c>
      <c r="D14" s="66">
        <v>10572628</v>
      </c>
      <c r="E14" s="66">
        <v>0</v>
      </c>
      <c r="F14" s="66">
        <v>0</v>
      </c>
      <c r="G14" s="66">
        <v>8</v>
      </c>
      <c r="H14" s="66">
        <v>2384678</v>
      </c>
      <c r="I14" s="66">
        <f t="shared" si="0"/>
        <v>31</v>
      </c>
      <c r="J14" s="66">
        <f t="shared" si="1"/>
        <v>12957306</v>
      </c>
    </row>
    <row r="15" spans="2:10" s="40" customFormat="1" ht="18" customHeight="1">
      <c r="B15" s="261" t="s">
        <v>107</v>
      </c>
      <c r="C15" s="65">
        <v>1</v>
      </c>
      <c r="D15" s="65">
        <v>6113475</v>
      </c>
      <c r="E15" s="65">
        <v>0</v>
      </c>
      <c r="F15" s="65">
        <v>0</v>
      </c>
      <c r="G15" s="65">
        <v>4</v>
      </c>
      <c r="H15" s="65">
        <v>2193430</v>
      </c>
      <c r="I15" s="65">
        <f t="shared" si="0"/>
        <v>5</v>
      </c>
      <c r="J15" s="65">
        <f t="shared" si="1"/>
        <v>8306905</v>
      </c>
    </row>
    <row r="16" spans="2:10" s="40" customFormat="1" ht="18" customHeight="1">
      <c r="B16" s="262" t="s">
        <v>406</v>
      </c>
      <c r="C16" s="66">
        <v>0</v>
      </c>
      <c r="D16" s="66">
        <v>0</v>
      </c>
      <c r="E16" s="66">
        <v>0</v>
      </c>
      <c r="F16" s="66">
        <v>0</v>
      </c>
      <c r="G16" s="66">
        <v>2</v>
      </c>
      <c r="H16" s="66">
        <v>3198649</v>
      </c>
      <c r="I16" s="66">
        <f t="shared" si="0"/>
        <v>2</v>
      </c>
      <c r="J16" s="66">
        <f t="shared" si="1"/>
        <v>3198649</v>
      </c>
    </row>
    <row r="17" spans="2:10" s="40" customFormat="1" ht="15" customHeight="1">
      <c r="B17" s="261" t="s">
        <v>108</v>
      </c>
      <c r="C17" s="65">
        <v>1</v>
      </c>
      <c r="D17" s="65">
        <v>0</v>
      </c>
      <c r="E17" s="65">
        <v>0</v>
      </c>
      <c r="F17" s="65">
        <v>0</v>
      </c>
      <c r="G17" s="65">
        <v>3</v>
      </c>
      <c r="H17" s="65">
        <v>3663439</v>
      </c>
      <c r="I17" s="65">
        <f t="shared" si="0"/>
        <v>4</v>
      </c>
      <c r="J17" s="65">
        <f t="shared" si="1"/>
        <v>3663439</v>
      </c>
    </row>
    <row r="18" spans="2:10" s="40" customFormat="1" ht="16.5" customHeight="1">
      <c r="B18" s="262" t="s">
        <v>407</v>
      </c>
      <c r="C18" s="66">
        <v>2</v>
      </c>
      <c r="D18" s="66">
        <v>15741074</v>
      </c>
      <c r="E18" s="66">
        <v>0</v>
      </c>
      <c r="F18" s="66">
        <v>0</v>
      </c>
      <c r="G18" s="66">
        <v>0</v>
      </c>
      <c r="H18" s="66">
        <v>0</v>
      </c>
      <c r="I18" s="66">
        <f t="shared" si="0"/>
        <v>2</v>
      </c>
      <c r="J18" s="66">
        <f t="shared" si="1"/>
        <v>15741074</v>
      </c>
    </row>
    <row r="19" spans="2:10" s="40" customFormat="1" ht="15.75" customHeight="1">
      <c r="B19" s="261" t="s">
        <v>109</v>
      </c>
      <c r="C19" s="226">
        <v>6</v>
      </c>
      <c r="D19" s="226">
        <v>2146775</v>
      </c>
      <c r="E19" s="226">
        <v>0</v>
      </c>
      <c r="F19" s="226">
        <v>0</v>
      </c>
      <c r="G19" s="226">
        <v>2</v>
      </c>
      <c r="H19" s="226">
        <v>452307</v>
      </c>
      <c r="I19" s="65">
        <f t="shared" si="0"/>
        <v>8</v>
      </c>
      <c r="J19" s="65">
        <f t="shared" si="1"/>
        <v>2599082</v>
      </c>
    </row>
    <row r="20" spans="2:10" s="40" customFormat="1" ht="15.75" customHeight="1">
      <c r="B20" s="262" t="s">
        <v>402</v>
      </c>
      <c r="C20" s="227">
        <v>0</v>
      </c>
      <c r="D20" s="227">
        <v>0</v>
      </c>
      <c r="E20" s="227">
        <v>0</v>
      </c>
      <c r="F20" s="227">
        <v>0</v>
      </c>
      <c r="G20" s="227">
        <v>1</v>
      </c>
      <c r="H20" s="227">
        <v>10497242</v>
      </c>
      <c r="I20" s="66">
        <f t="shared" si="0"/>
        <v>1</v>
      </c>
      <c r="J20" s="66">
        <f t="shared" si="1"/>
        <v>10497242</v>
      </c>
    </row>
    <row r="21" spans="2:10" s="40" customFormat="1" ht="21" customHeight="1">
      <c r="B21" s="261" t="s">
        <v>374</v>
      </c>
      <c r="C21" s="65">
        <v>0</v>
      </c>
      <c r="D21" s="65">
        <v>0</v>
      </c>
      <c r="E21" s="65">
        <v>0</v>
      </c>
      <c r="F21" s="65">
        <v>0</v>
      </c>
      <c r="G21" s="65">
        <v>2</v>
      </c>
      <c r="H21" s="65">
        <v>47895</v>
      </c>
      <c r="I21" s="65">
        <f t="shared" si="0"/>
        <v>2</v>
      </c>
      <c r="J21" s="65">
        <f t="shared" si="1"/>
        <v>47895</v>
      </c>
    </row>
    <row r="22" spans="2:10" s="40" customFormat="1" ht="18" customHeight="1">
      <c r="B22" s="262" t="s">
        <v>110</v>
      </c>
      <c r="C22" s="227">
        <v>3</v>
      </c>
      <c r="D22" s="227">
        <v>62523853</v>
      </c>
      <c r="E22" s="227">
        <v>2</v>
      </c>
      <c r="F22" s="227">
        <v>314705</v>
      </c>
      <c r="G22" s="227">
        <v>7</v>
      </c>
      <c r="H22" s="227">
        <v>8761313</v>
      </c>
      <c r="I22" s="66">
        <f t="shared" si="0"/>
        <v>12</v>
      </c>
      <c r="J22" s="66">
        <f t="shared" si="1"/>
        <v>71599871</v>
      </c>
    </row>
    <row r="23" spans="2:10" s="40" customFormat="1" ht="13.5" customHeight="1">
      <c r="B23" s="261" t="s">
        <v>111</v>
      </c>
      <c r="C23" s="65">
        <v>0</v>
      </c>
      <c r="D23" s="65">
        <v>0</v>
      </c>
      <c r="E23" s="65">
        <v>0</v>
      </c>
      <c r="F23" s="65">
        <v>0</v>
      </c>
      <c r="G23" s="65">
        <v>1</v>
      </c>
      <c r="H23" s="65">
        <v>6861000</v>
      </c>
      <c r="I23" s="65">
        <f t="shared" si="0"/>
        <v>1</v>
      </c>
      <c r="J23" s="65">
        <f t="shared" si="1"/>
        <v>6861000</v>
      </c>
    </row>
    <row r="24" spans="2:10" s="40" customFormat="1" ht="16.5" customHeight="1">
      <c r="B24" s="262" t="s">
        <v>6</v>
      </c>
      <c r="C24" s="227">
        <v>4</v>
      </c>
      <c r="D24" s="227">
        <v>9241022</v>
      </c>
      <c r="E24" s="227">
        <v>8</v>
      </c>
      <c r="F24" s="227">
        <v>35176673</v>
      </c>
      <c r="G24" s="227">
        <v>14</v>
      </c>
      <c r="H24" s="227">
        <v>28175828</v>
      </c>
      <c r="I24" s="66">
        <f t="shared" si="0"/>
        <v>26</v>
      </c>
      <c r="J24" s="66">
        <f t="shared" si="1"/>
        <v>72593523</v>
      </c>
    </row>
    <row r="25" spans="2:10" s="40" customFormat="1" ht="15.75" customHeight="1">
      <c r="B25" s="261" t="s">
        <v>112</v>
      </c>
      <c r="C25" s="65">
        <v>0</v>
      </c>
      <c r="D25" s="65">
        <v>0</v>
      </c>
      <c r="E25" s="65">
        <v>0</v>
      </c>
      <c r="F25" s="65">
        <v>0</v>
      </c>
      <c r="G25" s="65">
        <v>1</v>
      </c>
      <c r="H25" s="65">
        <v>205361</v>
      </c>
      <c r="I25" s="65">
        <f t="shared" si="0"/>
        <v>1</v>
      </c>
      <c r="J25" s="65">
        <f t="shared" si="1"/>
        <v>205361</v>
      </c>
    </row>
    <row r="26" spans="2:10" s="40" customFormat="1" ht="22.5" customHeight="1">
      <c r="B26" s="262" t="s">
        <v>113</v>
      </c>
      <c r="C26" s="227">
        <v>0</v>
      </c>
      <c r="D26" s="227">
        <v>0</v>
      </c>
      <c r="E26" s="227">
        <v>1</v>
      </c>
      <c r="F26" s="227">
        <v>741410</v>
      </c>
      <c r="G26" s="227">
        <v>0</v>
      </c>
      <c r="H26" s="227">
        <v>0</v>
      </c>
      <c r="I26" s="66">
        <f t="shared" si="0"/>
        <v>1</v>
      </c>
      <c r="J26" s="66">
        <f t="shared" si="1"/>
        <v>741410</v>
      </c>
    </row>
    <row r="27" spans="2:10" s="40" customFormat="1" ht="22.5" customHeight="1">
      <c r="B27" s="261" t="s">
        <v>114</v>
      </c>
      <c r="C27" s="226">
        <v>43</v>
      </c>
      <c r="D27" s="226">
        <v>44946648</v>
      </c>
      <c r="E27" s="226">
        <v>93</v>
      </c>
      <c r="F27" s="226">
        <v>180923652</v>
      </c>
      <c r="G27" s="226">
        <v>15</v>
      </c>
      <c r="H27" s="226">
        <v>9187171</v>
      </c>
      <c r="I27" s="65">
        <f t="shared" si="0"/>
        <v>151</v>
      </c>
      <c r="J27" s="65">
        <f t="shared" si="1"/>
        <v>235057471</v>
      </c>
    </row>
    <row r="28" spans="2:10" s="40" customFormat="1" ht="18" customHeight="1" thickBot="1">
      <c r="B28" s="225" t="s">
        <v>3</v>
      </c>
      <c r="C28" s="222">
        <f>SUM(C5:C27)</f>
        <v>95</v>
      </c>
      <c r="D28" s="222">
        <f aca="true" t="shared" si="2" ref="D28:J28">SUM(D5:D27)</f>
        <v>156016192</v>
      </c>
      <c r="E28" s="222">
        <f t="shared" si="2"/>
        <v>202</v>
      </c>
      <c r="F28" s="222">
        <f t="shared" si="2"/>
        <v>386926887</v>
      </c>
      <c r="G28" s="222">
        <f t="shared" si="2"/>
        <v>102</v>
      </c>
      <c r="H28" s="222">
        <f t="shared" si="2"/>
        <v>110908556</v>
      </c>
      <c r="I28" s="222">
        <f t="shared" si="2"/>
        <v>399</v>
      </c>
      <c r="J28" s="222">
        <f t="shared" si="2"/>
        <v>653851635</v>
      </c>
    </row>
    <row r="29" spans="2:10" ht="15.75" thickTop="1">
      <c r="B29" s="38"/>
      <c r="C29" s="38"/>
      <c r="D29" s="10"/>
      <c r="F29" s="10"/>
      <c r="H29" s="10"/>
      <c r="J29" s="10"/>
    </row>
    <row r="30" spans="2:10" ht="15">
      <c r="B30" s="38"/>
      <c r="C30" s="38"/>
      <c r="D30" s="10"/>
      <c r="F30" s="10"/>
      <c r="H30" s="10"/>
      <c r="J30" s="10"/>
    </row>
    <row r="31" spans="2:10" ht="15">
      <c r="B31" s="38"/>
      <c r="C31" s="38"/>
      <c r="D31" s="10"/>
      <c r="F31" s="10"/>
      <c r="H31" s="10"/>
      <c r="J31" s="10"/>
    </row>
    <row r="32" spans="2:10" ht="15">
      <c r="B32" s="38"/>
      <c r="C32" s="38"/>
      <c r="D32" s="10"/>
      <c r="F32" s="10"/>
      <c r="H32" s="10"/>
      <c r="J32" s="10"/>
    </row>
    <row r="33" spans="2:10" ht="24.75" customHeight="1">
      <c r="B33" s="277" t="s">
        <v>384</v>
      </c>
      <c r="C33" s="277"/>
      <c r="D33" s="277"/>
      <c r="E33" s="277"/>
      <c r="F33" s="277"/>
      <c r="G33" s="277"/>
      <c r="H33" s="277"/>
      <c r="I33" s="277"/>
      <c r="J33" s="277"/>
    </row>
    <row r="34" spans="2:10" ht="24.75" customHeight="1">
      <c r="B34" s="97" t="s">
        <v>279</v>
      </c>
      <c r="C34" s="98"/>
      <c r="D34" s="98"/>
      <c r="E34" s="98"/>
      <c r="F34" s="98"/>
      <c r="G34" s="98"/>
      <c r="H34" s="153"/>
      <c r="I34" s="153"/>
      <c r="J34" s="153"/>
    </row>
    <row r="35" spans="2:10" ht="24" customHeight="1">
      <c r="B35" s="102"/>
      <c r="C35" s="152" t="s">
        <v>1</v>
      </c>
      <c r="D35" s="152"/>
      <c r="E35" s="152" t="s">
        <v>2</v>
      </c>
      <c r="F35" s="152"/>
      <c r="G35" s="152" t="s">
        <v>100</v>
      </c>
      <c r="H35" s="152"/>
      <c r="I35" s="152" t="s">
        <v>3</v>
      </c>
      <c r="J35" s="152"/>
    </row>
    <row r="36" spans="2:10" ht="36.75" customHeight="1" thickBot="1">
      <c r="B36" s="100" t="s">
        <v>10</v>
      </c>
      <c r="C36" s="101" t="s">
        <v>4</v>
      </c>
      <c r="D36" s="101"/>
      <c r="E36" s="101" t="s">
        <v>4</v>
      </c>
      <c r="F36" s="101"/>
      <c r="G36" s="101" t="s">
        <v>4</v>
      </c>
      <c r="H36" s="101"/>
      <c r="I36" s="101" t="s">
        <v>4</v>
      </c>
      <c r="J36" s="101"/>
    </row>
    <row r="37" spans="2:10" ht="19.5" customHeight="1" thickTop="1">
      <c r="B37" s="259" t="s">
        <v>408</v>
      </c>
      <c r="C37" s="278">
        <v>0</v>
      </c>
      <c r="D37" s="278"/>
      <c r="E37" s="278">
        <v>0</v>
      </c>
      <c r="F37" s="278"/>
      <c r="G37" s="278">
        <v>0</v>
      </c>
      <c r="H37" s="278"/>
      <c r="I37" s="278">
        <f>C37+E37+G37</f>
        <v>0</v>
      </c>
      <c r="J37" s="278"/>
    </row>
    <row r="38" spans="2:10" ht="19.5" customHeight="1">
      <c r="B38" s="260" t="s">
        <v>34</v>
      </c>
      <c r="C38" s="275">
        <v>7</v>
      </c>
      <c r="D38" s="275"/>
      <c r="E38" s="275">
        <v>16</v>
      </c>
      <c r="F38" s="275"/>
      <c r="G38" s="275">
        <v>4</v>
      </c>
      <c r="H38" s="275"/>
      <c r="I38" s="275">
        <v>27</v>
      </c>
      <c r="J38" s="275"/>
    </row>
    <row r="39" spans="2:10" ht="19.5" customHeight="1">
      <c r="B39" s="259" t="s">
        <v>35</v>
      </c>
      <c r="C39" s="274">
        <v>22</v>
      </c>
      <c r="D39" s="274"/>
      <c r="E39" s="274">
        <v>70</v>
      </c>
      <c r="F39" s="274"/>
      <c r="G39" s="274">
        <v>30</v>
      </c>
      <c r="H39" s="274"/>
      <c r="I39" s="274">
        <v>152</v>
      </c>
      <c r="J39" s="274"/>
    </row>
    <row r="40" spans="2:10" ht="19.5" customHeight="1">
      <c r="B40" s="260" t="s">
        <v>409</v>
      </c>
      <c r="C40" s="275">
        <v>0</v>
      </c>
      <c r="D40" s="275"/>
      <c r="E40" s="275">
        <v>0</v>
      </c>
      <c r="F40" s="275"/>
      <c r="G40" s="275">
        <v>0</v>
      </c>
      <c r="H40" s="275"/>
      <c r="I40" s="275">
        <f aca="true" t="shared" si="3" ref="I40:I45">C40+E40+G40</f>
        <v>0</v>
      </c>
      <c r="J40" s="275"/>
    </row>
    <row r="41" spans="2:10" ht="19.5" customHeight="1">
      <c r="B41" s="259" t="s">
        <v>36</v>
      </c>
      <c r="C41" s="274">
        <v>0</v>
      </c>
      <c r="D41" s="274"/>
      <c r="E41" s="274">
        <v>0</v>
      </c>
      <c r="F41" s="274"/>
      <c r="G41" s="274">
        <v>0</v>
      </c>
      <c r="H41" s="274"/>
      <c r="I41" s="274">
        <f t="shared" si="3"/>
        <v>0</v>
      </c>
      <c r="J41" s="274"/>
    </row>
    <row r="42" spans="2:10" ht="19.5" customHeight="1">
      <c r="B42" s="260" t="s">
        <v>37</v>
      </c>
      <c r="C42" s="275">
        <v>10</v>
      </c>
      <c r="D42" s="275"/>
      <c r="E42" s="275">
        <v>70</v>
      </c>
      <c r="F42" s="275"/>
      <c r="G42" s="275">
        <v>8</v>
      </c>
      <c r="H42" s="275"/>
      <c r="I42" s="275">
        <f t="shared" si="3"/>
        <v>88</v>
      </c>
      <c r="J42" s="275"/>
    </row>
    <row r="43" spans="2:10" ht="19.5" customHeight="1">
      <c r="B43" s="234" t="s">
        <v>38</v>
      </c>
      <c r="C43" s="274">
        <v>15</v>
      </c>
      <c r="D43" s="274"/>
      <c r="E43" s="274">
        <v>44</v>
      </c>
      <c r="F43" s="274"/>
      <c r="G43" s="274">
        <v>26</v>
      </c>
      <c r="H43" s="274"/>
      <c r="I43" s="274">
        <v>85</v>
      </c>
      <c r="J43" s="274"/>
    </row>
    <row r="44" spans="2:10" ht="19.5" customHeight="1">
      <c r="B44" s="260" t="s">
        <v>39</v>
      </c>
      <c r="C44" s="275">
        <v>85</v>
      </c>
      <c r="D44" s="275"/>
      <c r="E44" s="275">
        <v>36</v>
      </c>
      <c r="F44" s="275"/>
      <c r="G44" s="275">
        <v>18</v>
      </c>
      <c r="H44" s="275"/>
      <c r="I44" s="275">
        <v>139</v>
      </c>
      <c r="J44" s="275"/>
    </row>
    <row r="45" spans="2:10" ht="19.5" customHeight="1">
      <c r="B45" s="234" t="s">
        <v>410</v>
      </c>
      <c r="C45" s="274">
        <v>0</v>
      </c>
      <c r="D45" s="274"/>
      <c r="E45" s="274">
        <v>0</v>
      </c>
      <c r="F45" s="274"/>
      <c r="G45" s="274">
        <v>0</v>
      </c>
      <c r="H45" s="274"/>
      <c r="I45" s="274">
        <f t="shared" si="3"/>
        <v>0</v>
      </c>
      <c r="J45" s="274"/>
    </row>
    <row r="46" spans="2:10" ht="19.5" customHeight="1">
      <c r="B46" s="260" t="s">
        <v>97</v>
      </c>
      <c r="C46" s="275">
        <v>25</v>
      </c>
      <c r="D46" s="275"/>
      <c r="E46" s="275">
        <v>44</v>
      </c>
      <c r="F46" s="275"/>
      <c r="G46" s="275">
        <v>21</v>
      </c>
      <c r="H46" s="275"/>
      <c r="I46" s="275">
        <v>90</v>
      </c>
      <c r="J46" s="275"/>
    </row>
    <row r="47" spans="2:10" ht="19.5" customHeight="1">
      <c r="B47" s="234" t="s">
        <v>96</v>
      </c>
      <c r="C47" s="274">
        <v>5</v>
      </c>
      <c r="D47" s="274"/>
      <c r="E47" s="274">
        <v>3</v>
      </c>
      <c r="F47" s="274"/>
      <c r="G47" s="274">
        <v>0</v>
      </c>
      <c r="H47" s="274"/>
      <c r="I47" s="274">
        <v>8</v>
      </c>
      <c r="J47" s="274"/>
    </row>
    <row r="48" spans="2:10" ht="19.5" customHeight="1">
      <c r="B48" s="235" t="s">
        <v>40</v>
      </c>
      <c r="C48" s="275">
        <v>21</v>
      </c>
      <c r="D48" s="275"/>
      <c r="E48" s="275">
        <v>25</v>
      </c>
      <c r="F48" s="275"/>
      <c r="G48" s="275">
        <v>10</v>
      </c>
      <c r="H48" s="275"/>
      <c r="I48" s="275">
        <v>56</v>
      </c>
      <c r="J48" s="275"/>
    </row>
    <row r="49" spans="2:10" ht="19.5" customHeight="1">
      <c r="B49" s="234" t="s">
        <v>455</v>
      </c>
      <c r="C49" s="276">
        <v>37</v>
      </c>
      <c r="D49" s="276"/>
      <c r="E49" s="276">
        <v>10</v>
      </c>
      <c r="F49" s="276"/>
      <c r="G49" s="276">
        <v>11</v>
      </c>
      <c r="H49" s="276"/>
      <c r="I49" s="276">
        <v>58</v>
      </c>
      <c r="J49" s="276"/>
    </row>
    <row r="50" spans="2:10" ht="19.5" customHeight="1" thickBot="1">
      <c r="B50" s="258" t="s">
        <v>3</v>
      </c>
      <c r="C50" s="273">
        <f>SUM(C37:C49)</f>
        <v>227</v>
      </c>
      <c r="D50" s="273"/>
      <c r="E50" s="273">
        <f>SUM(E37:E49)</f>
        <v>318</v>
      </c>
      <c r="F50" s="273"/>
      <c r="G50" s="273">
        <f>SUM(G37:G49)</f>
        <v>128</v>
      </c>
      <c r="H50" s="273"/>
      <c r="I50" s="273">
        <f>SUM(I37:I49)</f>
        <v>703</v>
      </c>
      <c r="J50" s="273"/>
    </row>
    <row r="51" ht="15.75" thickTop="1"/>
    <row r="52" spans="1:10" ht="15">
      <c r="A52" s="257"/>
      <c r="B52" s="272" t="s">
        <v>456</v>
      </c>
      <c r="C52" s="272"/>
      <c r="D52" s="272"/>
      <c r="E52" s="272"/>
      <c r="F52" s="272"/>
      <c r="G52" s="272"/>
      <c r="H52" s="272"/>
      <c r="I52" s="272"/>
      <c r="J52" s="272"/>
    </row>
  </sheetData>
  <sheetProtection/>
  <mergeCells count="61">
    <mergeCell ref="E50:F50"/>
    <mergeCell ref="I49:J49"/>
    <mergeCell ref="C37:D37"/>
    <mergeCell ref="E37:F37"/>
    <mergeCell ref="G37:H37"/>
    <mergeCell ref="C38:D38"/>
    <mergeCell ref="C48:D48"/>
    <mergeCell ref="E46:F46"/>
    <mergeCell ref="B1:J1"/>
    <mergeCell ref="C41:D41"/>
    <mergeCell ref="C42:D42"/>
    <mergeCell ref="C43:D43"/>
    <mergeCell ref="G42:H42"/>
    <mergeCell ref="E38:F38"/>
    <mergeCell ref="I41:J41"/>
    <mergeCell ref="G38:H38"/>
    <mergeCell ref="I2:J2"/>
    <mergeCell ref="G2:H2"/>
    <mergeCell ref="C46:D46"/>
    <mergeCell ref="I37:J37"/>
    <mergeCell ref="I38:J38"/>
    <mergeCell ref="I44:J44"/>
    <mergeCell ref="C49:D49"/>
    <mergeCell ref="G39:H39"/>
    <mergeCell ref="I46:J46"/>
    <mergeCell ref="I42:J42"/>
    <mergeCell ref="I47:J47"/>
    <mergeCell ref="G41:H41"/>
    <mergeCell ref="I39:J39"/>
    <mergeCell ref="I40:J40"/>
    <mergeCell ref="C39:D39"/>
    <mergeCell ref="G45:H45"/>
    <mergeCell ref="G43:H43"/>
    <mergeCell ref="G40:H40"/>
    <mergeCell ref="I43:J43"/>
    <mergeCell ref="B33:J33"/>
    <mergeCell ref="C44:D44"/>
    <mergeCell ref="G48:H48"/>
    <mergeCell ref="I45:J45"/>
    <mergeCell ref="E39:F39"/>
    <mergeCell ref="E40:F40"/>
    <mergeCell ref="E41:F41"/>
    <mergeCell ref="C45:D45"/>
    <mergeCell ref="E43:F43"/>
    <mergeCell ref="C40:D40"/>
    <mergeCell ref="E44:F44"/>
    <mergeCell ref="G46:H46"/>
    <mergeCell ref="G47:H47"/>
    <mergeCell ref="E42:F42"/>
    <mergeCell ref="I48:J48"/>
    <mergeCell ref="G44:H44"/>
    <mergeCell ref="B52:J52"/>
    <mergeCell ref="I50:J50"/>
    <mergeCell ref="G50:H50"/>
    <mergeCell ref="E45:F45"/>
    <mergeCell ref="E47:F47"/>
    <mergeCell ref="E48:F48"/>
    <mergeCell ref="C50:D50"/>
    <mergeCell ref="C47:D47"/>
    <mergeCell ref="G49:H49"/>
    <mergeCell ref="E49:F49"/>
  </mergeCells>
  <printOptions horizontalCentered="1" verticalCentered="1"/>
  <pageMargins left="0.7" right="0.7" top="0.75" bottom="0.75" header="0.3" footer="0.3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3:Q48"/>
  <sheetViews>
    <sheetView rightToLeft="1" zoomScalePageLayoutView="0" workbookViewId="0" topLeftCell="A23">
      <selection activeCell="S27" sqref="S27"/>
    </sheetView>
  </sheetViews>
  <sheetFormatPr defaultColWidth="9.140625" defaultRowHeight="15"/>
  <cols>
    <col min="1" max="2" width="9.57421875" style="0" customWidth="1"/>
    <col min="3" max="3" width="11.57421875" style="0" customWidth="1"/>
    <col min="4" max="4" width="10.140625" style="0" customWidth="1"/>
    <col min="5" max="5" width="13.8515625" style="0" customWidth="1"/>
    <col min="6" max="6" width="9.421875" style="0" customWidth="1"/>
    <col min="7" max="7" width="12.8515625" style="0" customWidth="1"/>
    <col min="8" max="8" width="11.140625" style="0" customWidth="1"/>
    <col min="9" max="9" width="15.140625" style="0" customWidth="1"/>
    <col min="10" max="10" width="8.28125" style="0" customWidth="1"/>
    <col min="11" max="11" width="11.8515625" style="0" customWidth="1"/>
    <col min="15" max="15" width="10.57421875" style="0" customWidth="1"/>
    <col min="17" max="17" width="11.140625" style="0" customWidth="1"/>
  </cols>
  <sheetData>
    <row r="3" spans="1:11" ht="21.75" customHeight="1">
      <c r="A3" s="284" t="s">
        <v>394</v>
      </c>
      <c r="B3" s="284"/>
      <c r="C3" s="284"/>
      <c r="D3" s="284"/>
      <c r="E3" s="284"/>
      <c r="F3" s="284"/>
      <c r="G3" s="284"/>
      <c r="H3" s="284"/>
      <c r="I3" s="284"/>
      <c r="J3" s="68"/>
      <c r="K3" s="68"/>
    </row>
    <row r="4" spans="1:11" ht="18.75" customHeight="1">
      <c r="A4" s="357" t="s">
        <v>488</v>
      </c>
      <c r="B4" s="357"/>
      <c r="C4" s="140"/>
      <c r="D4" s="140"/>
      <c r="E4" s="140"/>
      <c r="F4" s="140"/>
      <c r="G4" s="140"/>
      <c r="H4" s="358" t="s">
        <v>89</v>
      </c>
      <c r="I4" s="358"/>
      <c r="J4" s="64"/>
      <c r="K4" s="64"/>
    </row>
    <row r="5" spans="1:11" ht="15.75">
      <c r="A5" s="359" t="s">
        <v>10</v>
      </c>
      <c r="B5" s="359" t="s">
        <v>269</v>
      </c>
      <c r="C5" s="359"/>
      <c r="D5" s="359" t="s">
        <v>270</v>
      </c>
      <c r="E5" s="359"/>
      <c r="F5" s="359" t="s">
        <v>271</v>
      </c>
      <c r="G5" s="359"/>
      <c r="H5" s="359" t="s">
        <v>272</v>
      </c>
      <c r="I5" s="359"/>
      <c r="J5" s="69"/>
      <c r="K5" s="69"/>
    </row>
    <row r="6" spans="1:11" ht="16.5" thickBot="1">
      <c r="A6" s="360"/>
      <c r="B6" s="180" t="s">
        <v>4</v>
      </c>
      <c r="C6" s="180" t="s">
        <v>69</v>
      </c>
      <c r="D6" s="180" t="s">
        <v>4</v>
      </c>
      <c r="E6" s="180" t="s">
        <v>69</v>
      </c>
      <c r="F6" s="180" t="s">
        <v>4</v>
      </c>
      <c r="G6" s="180" t="s">
        <v>69</v>
      </c>
      <c r="H6" s="180" t="s">
        <v>4</v>
      </c>
      <c r="I6" s="180" t="s">
        <v>69</v>
      </c>
      <c r="J6" s="70"/>
      <c r="K6" s="70"/>
    </row>
    <row r="7" spans="1:11" ht="21.75" customHeight="1" thickTop="1">
      <c r="A7" s="234" t="s">
        <v>408</v>
      </c>
      <c r="B7" s="65">
        <v>108</v>
      </c>
      <c r="C7" s="65">
        <v>658550</v>
      </c>
      <c r="D7" s="65">
        <v>197</v>
      </c>
      <c r="E7" s="65">
        <v>3378360</v>
      </c>
      <c r="F7" s="65">
        <v>91</v>
      </c>
      <c r="G7" s="65">
        <v>476400</v>
      </c>
      <c r="H7" s="65">
        <v>3488</v>
      </c>
      <c r="I7" s="65">
        <v>60076525</v>
      </c>
      <c r="J7" s="71"/>
      <c r="K7" s="71"/>
    </row>
    <row r="8" spans="1:11" ht="21.75" customHeight="1">
      <c r="A8" s="235" t="s">
        <v>34</v>
      </c>
      <c r="B8" s="66">
        <v>15</v>
      </c>
      <c r="C8" s="66">
        <v>154000</v>
      </c>
      <c r="D8" s="66">
        <v>16</v>
      </c>
      <c r="E8" s="66">
        <v>104800</v>
      </c>
      <c r="F8" s="66">
        <v>5</v>
      </c>
      <c r="G8" s="66">
        <v>34840</v>
      </c>
      <c r="H8" s="66">
        <v>105</v>
      </c>
      <c r="I8" s="66">
        <v>474670</v>
      </c>
      <c r="J8" s="71"/>
      <c r="K8" s="71"/>
    </row>
    <row r="9" spans="1:11" ht="21.75" customHeight="1">
      <c r="A9" s="234" t="s">
        <v>35</v>
      </c>
      <c r="B9" s="65">
        <v>24</v>
      </c>
      <c r="C9" s="65">
        <v>204370</v>
      </c>
      <c r="D9" s="65">
        <v>9</v>
      </c>
      <c r="E9" s="65">
        <v>183350</v>
      </c>
      <c r="F9" s="65">
        <v>19</v>
      </c>
      <c r="G9" s="65">
        <v>125195</v>
      </c>
      <c r="H9" s="65">
        <v>759</v>
      </c>
      <c r="I9" s="65">
        <v>1803015</v>
      </c>
      <c r="J9" s="71"/>
      <c r="K9" s="71"/>
    </row>
    <row r="10" spans="1:11" ht="21.75" customHeight="1">
      <c r="A10" s="235" t="s">
        <v>472</v>
      </c>
      <c r="B10" s="66">
        <v>70</v>
      </c>
      <c r="C10" s="66">
        <v>275040</v>
      </c>
      <c r="D10" s="66">
        <v>66</v>
      </c>
      <c r="E10" s="66">
        <v>412225</v>
      </c>
      <c r="F10" s="66">
        <v>26</v>
      </c>
      <c r="G10" s="66">
        <v>71460</v>
      </c>
      <c r="H10" s="66">
        <v>509</v>
      </c>
      <c r="I10" s="66">
        <v>8014015</v>
      </c>
      <c r="J10" s="71"/>
      <c r="K10" s="71"/>
    </row>
    <row r="11" spans="1:11" ht="21.75" customHeight="1">
      <c r="A11" s="234" t="s">
        <v>36</v>
      </c>
      <c r="B11" s="65">
        <v>172</v>
      </c>
      <c r="C11" s="65">
        <v>2851785</v>
      </c>
      <c r="D11" s="65">
        <v>179</v>
      </c>
      <c r="E11" s="65">
        <v>1914690</v>
      </c>
      <c r="F11" s="65">
        <v>141</v>
      </c>
      <c r="G11" s="65">
        <v>994415</v>
      </c>
      <c r="H11" s="65">
        <v>1925</v>
      </c>
      <c r="I11" s="65">
        <v>16898625</v>
      </c>
      <c r="J11" s="71"/>
      <c r="K11" s="71"/>
    </row>
    <row r="12" spans="1:11" ht="21.75" customHeight="1">
      <c r="A12" s="235" t="s">
        <v>37</v>
      </c>
      <c r="B12" s="66">
        <v>56</v>
      </c>
      <c r="C12" s="66">
        <v>597625</v>
      </c>
      <c r="D12" s="66">
        <v>81</v>
      </c>
      <c r="E12" s="66">
        <v>449135</v>
      </c>
      <c r="F12" s="66">
        <v>32</v>
      </c>
      <c r="G12" s="66">
        <v>147155</v>
      </c>
      <c r="H12" s="66">
        <v>291</v>
      </c>
      <c r="I12" s="66">
        <v>2099950</v>
      </c>
      <c r="J12" s="71"/>
      <c r="K12" s="71"/>
    </row>
    <row r="13" spans="1:11" ht="21.75" customHeight="1">
      <c r="A13" s="234" t="s">
        <v>38</v>
      </c>
      <c r="B13" s="65">
        <v>113</v>
      </c>
      <c r="C13" s="65">
        <v>358650</v>
      </c>
      <c r="D13" s="65">
        <v>128</v>
      </c>
      <c r="E13" s="65">
        <v>280230</v>
      </c>
      <c r="F13" s="65">
        <v>71</v>
      </c>
      <c r="G13" s="65">
        <v>128850</v>
      </c>
      <c r="H13" s="65">
        <v>1722</v>
      </c>
      <c r="I13" s="65">
        <v>3317720</v>
      </c>
      <c r="J13" s="71"/>
      <c r="K13" s="71"/>
    </row>
    <row r="14" spans="1:11" ht="21.75" customHeight="1">
      <c r="A14" s="235" t="s">
        <v>39</v>
      </c>
      <c r="B14" s="66">
        <v>30</v>
      </c>
      <c r="C14" s="66">
        <v>566150</v>
      </c>
      <c r="D14" s="66">
        <v>32</v>
      </c>
      <c r="E14" s="66">
        <v>450000</v>
      </c>
      <c r="F14" s="66">
        <v>23</v>
      </c>
      <c r="G14" s="66">
        <v>480000</v>
      </c>
      <c r="H14" s="66">
        <v>223</v>
      </c>
      <c r="I14" s="66">
        <v>2005800</v>
      </c>
      <c r="J14" s="71"/>
      <c r="K14" s="71"/>
    </row>
    <row r="15" spans="1:11" ht="21.75" customHeight="1">
      <c r="A15" s="234" t="s">
        <v>410</v>
      </c>
      <c r="B15" s="65">
        <v>6</v>
      </c>
      <c r="C15" s="65">
        <v>54750</v>
      </c>
      <c r="D15" s="65">
        <v>6</v>
      </c>
      <c r="E15" s="65">
        <v>60000</v>
      </c>
      <c r="F15" s="65">
        <v>2</v>
      </c>
      <c r="G15" s="65">
        <v>5400</v>
      </c>
      <c r="H15" s="65">
        <v>41</v>
      </c>
      <c r="I15" s="65">
        <v>419600</v>
      </c>
      <c r="J15" s="71"/>
      <c r="K15" s="71"/>
    </row>
    <row r="16" spans="1:11" ht="21.75" customHeight="1">
      <c r="A16" s="235" t="s">
        <v>473</v>
      </c>
      <c r="B16" s="66">
        <v>28</v>
      </c>
      <c r="C16" s="66">
        <v>718635</v>
      </c>
      <c r="D16" s="66">
        <v>19</v>
      </c>
      <c r="E16" s="66">
        <v>301920</v>
      </c>
      <c r="F16" s="66">
        <v>11</v>
      </c>
      <c r="G16" s="66">
        <v>114675</v>
      </c>
      <c r="H16" s="66">
        <v>158</v>
      </c>
      <c r="I16" s="66">
        <v>1967065</v>
      </c>
      <c r="J16" s="71"/>
      <c r="K16" s="71"/>
    </row>
    <row r="17" spans="1:11" ht="21.75" customHeight="1">
      <c r="A17" s="234" t="s">
        <v>474</v>
      </c>
      <c r="B17" s="65">
        <v>68</v>
      </c>
      <c r="C17" s="65">
        <v>1800180</v>
      </c>
      <c r="D17" s="65">
        <v>42</v>
      </c>
      <c r="E17" s="65">
        <v>430500</v>
      </c>
      <c r="F17" s="65">
        <v>23</v>
      </c>
      <c r="G17" s="65">
        <v>427400</v>
      </c>
      <c r="H17" s="65">
        <v>330</v>
      </c>
      <c r="I17" s="65">
        <v>4119625</v>
      </c>
      <c r="J17" s="71"/>
      <c r="K17" s="71"/>
    </row>
    <row r="18" spans="1:11" ht="21.75" customHeight="1">
      <c r="A18" s="235" t="s">
        <v>40</v>
      </c>
      <c r="B18" s="66">
        <v>10</v>
      </c>
      <c r="C18" s="66">
        <v>55100</v>
      </c>
      <c r="D18" s="66">
        <v>12</v>
      </c>
      <c r="E18" s="66">
        <v>50700</v>
      </c>
      <c r="F18" s="66">
        <v>13</v>
      </c>
      <c r="G18" s="66">
        <v>65750</v>
      </c>
      <c r="H18" s="66">
        <v>64</v>
      </c>
      <c r="I18" s="66">
        <v>235400</v>
      </c>
      <c r="J18" s="71"/>
      <c r="K18" s="71"/>
    </row>
    <row r="19" spans="1:11" ht="21.75" customHeight="1" thickBot="1">
      <c r="A19" s="234" t="s">
        <v>41</v>
      </c>
      <c r="B19" s="65">
        <v>65</v>
      </c>
      <c r="C19" s="65">
        <v>2259695</v>
      </c>
      <c r="D19" s="65">
        <v>36</v>
      </c>
      <c r="E19" s="65">
        <v>1098460</v>
      </c>
      <c r="F19" s="65">
        <v>58</v>
      </c>
      <c r="G19" s="65">
        <v>871320</v>
      </c>
      <c r="H19" s="65">
        <v>841</v>
      </c>
      <c r="I19" s="65">
        <v>9323390</v>
      </c>
      <c r="J19" s="71"/>
      <c r="K19" s="71"/>
    </row>
    <row r="20" spans="1:11" ht="21.75" customHeight="1" thickBot="1">
      <c r="A20" s="175" t="s">
        <v>3</v>
      </c>
      <c r="B20" s="78">
        <f aca="true" t="shared" si="0" ref="B20:I20">SUM(B7:B19)</f>
        <v>765</v>
      </c>
      <c r="C20" s="78">
        <f t="shared" si="0"/>
        <v>10554530</v>
      </c>
      <c r="D20" s="78">
        <f t="shared" si="0"/>
        <v>823</v>
      </c>
      <c r="E20" s="78">
        <f t="shared" si="0"/>
        <v>9114370</v>
      </c>
      <c r="F20" s="78">
        <f t="shared" si="0"/>
        <v>515</v>
      </c>
      <c r="G20" s="78">
        <f t="shared" si="0"/>
        <v>3942860</v>
      </c>
      <c r="H20" s="78">
        <f t="shared" si="0"/>
        <v>10456</v>
      </c>
      <c r="I20" s="78">
        <f t="shared" si="0"/>
        <v>110755400</v>
      </c>
      <c r="J20" s="72"/>
      <c r="K20" s="72"/>
    </row>
    <row r="21" ht="21.75" customHeight="1" thickTop="1"/>
    <row r="22" spans="1:6" ht="15">
      <c r="A22" s="73"/>
      <c r="B22" s="73"/>
      <c r="C22" s="73"/>
      <c r="D22" s="73"/>
      <c r="E22" s="73"/>
      <c r="F22" s="73"/>
    </row>
    <row r="26" spans="1:11" ht="22.5" customHeight="1">
      <c r="A26" s="284" t="s">
        <v>395</v>
      </c>
      <c r="B26" s="284"/>
      <c r="C26" s="284"/>
      <c r="D26" s="284"/>
      <c r="E26" s="284"/>
      <c r="F26" s="284"/>
      <c r="G26" s="284"/>
      <c r="H26" s="284"/>
      <c r="I26" s="284"/>
      <c r="J26" s="284"/>
      <c r="K26" s="284"/>
    </row>
    <row r="27" spans="1:11" ht="21" customHeight="1">
      <c r="A27" s="357" t="s">
        <v>281</v>
      </c>
      <c r="B27" s="357"/>
      <c r="C27" s="140"/>
      <c r="D27" s="140"/>
      <c r="E27" s="140"/>
      <c r="F27" s="140"/>
      <c r="G27" s="140"/>
      <c r="H27" s="358" t="s">
        <v>89</v>
      </c>
      <c r="I27" s="358"/>
      <c r="J27" s="358"/>
      <c r="K27" s="358"/>
    </row>
    <row r="28" spans="1:11" ht="28.5" customHeight="1">
      <c r="A28" s="359" t="s">
        <v>10</v>
      </c>
      <c r="B28" s="359" t="s">
        <v>273</v>
      </c>
      <c r="C28" s="359"/>
      <c r="D28" s="361" t="s">
        <v>70</v>
      </c>
      <c r="E28" s="361"/>
      <c r="F28" s="359" t="s">
        <v>274</v>
      </c>
      <c r="G28" s="359"/>
      <c r="H28" s="359" t="s">
        <v>275</v>
      </c>
      <c r="I28" s="359"/>
      <c r="J28" s="359" t="s">
        <v>276</v>
      </c>
      <c r="K28" s="359"/>
    </row>
    <row r="29" spans="1:17" ht="16.5" thickBot="1">
      <c r="A29" s="360"/>
      <c r="B29" s="182" t="s">
        <v>4</v>
      </c>
      <c r="C29" s="182" t="s">
        <v>69</v>
      </c>
      <c r="D29" s="182" t="s">
        <v>4</v>
      </c>
      <c r="E29" s="182" t="s">
        <v>69</v>
      </c>
      <c r="F29" s="182" t="s">
        <v>4</v>
      </c>
      <c r="G29" s="182" t="s">
        <v>69</v>
      </c>
      <c r="H29" s="182" t="s">
        <v>4</v>
      </c>
      <c r="I29" s="182" t="s">
        <v>69</v>
      </c>
      <c r="J29" s="219" t="s">
        <v>4</v>
      </c>
      <c r="K29" s="182" t="s">
        <v>69</v>
      </c>
      <c r="O29" t="s">
        <v>424</v>
      </c>
      <c r="P29" t="s">
        <v>425</v>
      </c>
      <c r="Q29" t="s">
        <v>92</v>
      </c>
    </row>
    <row r="30" spans="1:17" ht="21.75" customHeight="1" thickTop="1">
      <c r="A30" s="234" t="s">
        <v>408</v>
      </c>
      <c r="B30" s="65">
        <v>102</v>
      </c>
      <c r="C30" s="65">
        <v>449000</v>
      </c>
      <c r="D30" s="65">
        <v>236</v>
      </c>
      <c r="E30" s="65">
        <v>3168000</v>
      </c>
      <c r="F30" s="65">
        <v>51</v>
      </c>
      <c r="G30" s="65">
        <v>123485</v>
      </c>
      <c r="H30" s="65">
        <v>47</v>
      </c>
      <c r="I30" s="65">
        <v>363600</v>
      </c>
      <c r="J30" s="65">
        <f aca="true" t="shared" si="1" ref="J30:J42">B7+D7+F7+H7+B30+D30+F30+H30</f>
        <v>4320</v>
      </c>
      <c r="K30" s="65">
        <f aca="true" t="shared" si="2" ref="K30:K42">C7+E7+G7+I7+C30+E30+G30+I30</f>
        <v>68693920</v>
      </c>
      <c r="O30">
        <v>68693920</v>
      </c>
      <c r="P30">
        <v>321830</v>
      </c>
      <c r="Q30">
        <f>O30+P30</f>
        <v>69015750</v>
      </c>
    </row>
    <row r="31" spans="1:17" ht="21.75" customHeight="1">
      <c r="A31" s="235" t="s">
        <v>34</v>
      </c>
      <c r="B31" s="66">
        <v>11</v>
      </c>
      <c r="C31" s="66">
        <v>35900</v>
      </c>
      <c r="D31" s="66">
        <v>25</v>
      </c>
      <c r="E31" s="66">
        <v>22800</v>
      </c>
      <c r="F31" s="66">
        <v>11</v>
      </c>
      <c r="G31" s="66">
        <v>29650</v>
      </c>
      <c r="H31" s="66">
        <v>2</v>
      </c>
      <c r="I31" s="66">
        <v>840</v>
      </c>
      <c r="J31" s="66">
        <f t="shared" si="1"/>
        <v>190</v>
      </c>
      <c r="K31" s="66">
        <f t="shared" si="2"/>
        <v>857500</v>
      </c>
      <c r="O31">
        <v>857500</v>
      </c>
      <c r="P31">
        <v>145040</v>
      </c>
      <c r="Q31">
        <f aca="true" t="shared" si="3" ref="Q31:Q42">O31+P31</f>
        <v>1002540</v>
      </c>
    </row>
    <row r="32" spans="1:17" ht="21.75" customHeight="1">
      <c r="A32" s="234" t="s">
        <v>35</v>
      </c>
      <c r="B32" s="65">
        <v>3</v>
      </c>
      <c r="C32" s="65">
        <v>26400</v>
      </c>
      <c r="D32" s="65">
        <v>3</v>
      </c>
      <c r="E32" s="65">
        <v>54000</v>
      </c>
      <c r="F32" s="65">
        <v>11</v>
      </c>
      <c r="G32" s="65">
        <v>54705</v>
      </c>
      <c r="H32" s="65">
        <v>1</v>
      </c>
      <c r="I32" s="65">
        <v>15000</v>
      </c>
      <c r="J32" s="65">
        <f t="shared" si="1"/>
        <v>829</v>
      </c>
      <c r="K32" s="65">
        <f t="shared" si="2"/>
        <v>2466035</v>
      </c>
      <c r="O32">
        <v>2466035</v>
      </c>
      <c r="P32">
        <v>581550</v>
      </c>
      <c r="Q32">
        <f t="shared" si="3"/>
        <v>3047585</v>
      </c>
    </row>
    <row r="33" spans="1:17" ht="21.75" customHeight="1">
      <c r="A33" s="235" t="s">
        <v>472</v>
      </c>
      <c r="B33" s="66">
        <v>32</v>
      </c>
      <c r="C33" s="66">
        <v>69375</v>
      </c>
      <c r="D33" s="66">
        <v>197</v>
      </c>
      <c r="E33" s="66">
        <v>2715425</v>
      </c>
      <c r="F33" s="66">
        <v>33</v>
      </c>
      <c r="G33" s="66">
        <v>54180</v>
      </c>
      <c r="H33" s="66">
        <v>34</v>
      </c>
      <c r="I33" s="66">
        <v>31170</v>
      </c>
      <c r="J33" s="66">
        <f t="shared" si="1"/>
        <v>967</v>
      </c>
      <c r="K33" s="66">
        <f t="shared" si="2"/>
        <v>11642890</v>
      </c>
      <c r="O33">
        <v>11642890</v>
      </c>
      <c r="P33">
        <v>361055</v>
      </c>
      <c r="Q33">
        <f t="shared" si="3"/>
        <v>12003945</v>
      </c>
    </row>
    <row r="34" spans="1:17" ht="21.75" customHeight="1">
      <c r="A34" s="234" t="s">
        <v>36</v>
      </c>
      <c r="B34" s="65">
        <v>76</v>
      </c>
      <c r="C34" s="65">
        <v>442100</v>
      </c>
      <c r="D34" s="65">
        <v>66</v>
      </c>
      <c r="E34" s="65">
        <v>387500</v>
      </c>
      <c r="F34" s="65">
        <v>137</v>
      </c>
      <c r="G34" s="65">
        <v>480095</v>
      </c>
      <c r="H34" s="65">
        <v>0</v>
      </c>
      <c r="I34" s="65">
        <v>0</v>
      </c>
      <c r="J34" s="65">
        <f t="shared" si="1"/>
        <v>2696</v>
      </c>
      <c r="K34" s="65">
        <f t="shared" si="2"/>
        <v>23969210</v>
      </c>
      <c r="O34">
        <v>23969210</v>
      </c>
      <c r="P34">
        <v>3447870</v>
      </c>
      <c r="Q34">
        <f t="shared" si="3"/>
        <v>27417080</v>
      </c>
    </row>
    <row r="35" spans="1:17" ht="21.75" customHeight="1">
      <c r="A35" s="235" t="s">
        <v>37</v>
      </c>
      <c r="B35" s="66">
        <v>36</v>
      </c>
      <c r="C35" s="66">
        <v>132785</v>
      </c>
      <c r="D35" s="66">
        <v>10</v>
      </c>
      <c r="E35" s="66">
        <v>10620</v>
      </c>
      <c r="F35" s="66">
        <v>36</v>
      </c>
      <c r="G35" s="66">
        <v>86760</v>
      </c>
      <c r="H35" s="66">
        <v>56</v>
      </c>
      <c r="I35" s="66">
        <v>100660</v>
      </c>
      <c r="J35" s="66">
        <f t="shared" si="1"/>
        <v>598</v>
      </c>
      <c r="K35" s="66">
        <f t="shared" si="2"/>
        <v>3624690</v>
      </c>
      <c r="O35">
        <v>3624690</v>
      </c>
      <c r="P35">
        <v>314523</v>
      </c>
      <c r="Q35">
        <f t="shared" si="3"/>
        <v>3939213</v>
      </c>
    </row>
    <row r="36" spans="1:17" ht="21.75" customHeight="1">
      <c r="A36" s="234" t="s">
        <v>38</v>
      </c>
      <c r="B36" s="65">
        <v>111</v>
      </c>
      <c r="C36" s="65">
        <v>173325</v>
      </c>
      <c r="D36" s="65">
        <v>333</v>
      </c>
      <c r="E36" s="65">
        <v>511075</v>
      </c>
      <c r="F36" s="65">
        <v>118</v>
      </c>
      <c r="G36" s="65">
        <v>107100</v>
      </c>
      <c r="H36" s="65">
        <v>87</v>
      </c>
      <c r="I36" s="65">
        <v>145520</v>
      </c>
      <c r="J36" s="65">
        <f t="shared" si="1"/>
        <v>2683</v>
      </c>
      <c r="K36" s="65">
        <f t="shared" si="2"/>
        <v>5022470</v>
      </c>
      <c r="O36">
        <v>5022470</v>
      </c>
      <c r="P36">
        <v>441750</v>
      </c>
      <c r="Q36">
        <f t="shared" si="3"/>
        <v>5464220</v>
      </c>
    </row>
    <row r="37" spans="1:17" ht="21.75" customHeight="1">
      <c r="A37" s="235" t="s">
        <v>39</v>
      </c>
      <c r="B37" s="66">
        <v>29</v>
      </c>
      <c r="C37" s="66">
        <v>313800</v>
      </c>
      <c r="D37" s="66">
        <v>9</v>
      </c>
      <c r="E37" s="66">
        <v>120600</v>
      </c>
      <c r="F37" s="66">
        <v>24</v>
      </c>
      <c r="G37" s="66">
        <v>248900</v>
      </c>
      <c r="H37" s="66">
        <v>3</v>
      </c>
      <c r="I37" s="66">
        <v>48600</v>
      </c>
      <c r="J37" s="66">
        <f t="shared" si="1"/>
        <v>373</v>
      </c>
      <c r="K37" s="66">
        <f t="shared" si="2"/>
        <v>4233850</v>
      </c>
      <c r="O37">
        <v>4233850</v>
      </c>
      <c r="P37">
        <v>835650</v>
      </c>
      <c r="Q37">
        <f t="shared" si="3"/>
        <v>5069500</v>
      </c>
    </row>
    <row r="38" spans="1:17" ht="21.75" customHeight="1">
      <c r="A38" s="234" t="s">
        <v>410</v>
      </c>
      <c r="B38" s="65">
        <v>10</v>
      </c>
      <c r="C38" s="65">
        <v>120000</v>
      </c>
      <c r="D38" s="65">
        <v>2</v>
      </c>
      <c r="E38" s="65">
        <v>10800</v>
      </c>
      <c r="F38" s="65">
        <v>2</v>
      </c>
      <c r="G38" s="65">
        <v>14400</v>
      </c>
      <c r="H38" s="65">
        <v>0</v>
      </c>
      <c r="I38" s="65">
        <v>0</v>
      </c>
      <c r="J38" s="65">
        <f t="shared" si="1"/>
        <v>69</v>
      </c>
      <c r="K38" s="65">
        <f t="shared" si="2"/>
        <v>684950</v>
      </c>
      <c r="O38">
        <v>684950</v>
      </c>
      <c r="P38">
        <v>16150</v>
      </c>
      <c r="Q38">
        <f t="shared" si="3"/>
        <v>701100</v>
      </c>
    </row>
    <row r="39" spans="1:17" ht="21.75" customHeight="1">
      <c r="A39" s="235" t="s">
        <v>473</v>
      </c>
      <c r="B39" s="66">
        <v>9</v>
      </c>
      <c r="C39" s="66">
        <v>146000</v>
      </c>
      <c r="D39" s="66">
        <v>16</v>
      </c>
      <c r="E39" s="66">
        <v>117750</v>
      </c>
      <c r="F39" s="66">
        <v>11</v>
      </c>
      <c r="G39" s="66">
        <v>96500</v>
      </c>
      <c r="H39" s="66">
        <v>0</v>
      </c>
      <c r="I39" s="66">
        <v>0</v>
      </c>
      <c r="J39" s="66">
        <f t="shared" si="1"/>
        <v>252</v>
      </c>
      <c r="K39" s="66">
        <f t="shared" si="2"/>
        <v>3462545</v>
      </c>
      <c r="O39">
        <v>3462545</v>
      </c>
      <c r="P39">
        <v>316590</v>
      </c>
      <c r="Q39">
        <f t="shared" si="3"/>
        <v>3779135</v>
      </c>
    </row>
    <row r="40" spans="1:17" ht="21.75" customHeight="1">
      <c r="A40" s="234" t="s">
        <v>474</v>
      </c>
      <c r="B40" s="65">
        <v>7</v>
      </c>
      <c r="C40" s="65">
        <v>123900</v>
      </c>
      <c r="D40" s="65">
        <v>73</v>
      </c>
      <c r="E40" s="65">
        <v>199935</v>
      </c>
      <c r="F40" s="65">
        <v>22</v>
      </c>
      <c r="G40" s="65">
        <v>82875</v>
      </c>
      <c r="H40" s="65">
        <v>3</v>
      </c>
      <c r="I40" s="65">
        <v>3400</v>
      </c>
      <c r="J40" s="65">
        <f t="shared" si="1"/>
        <v>568</v>
      </c>
      <c r="K40" s="65">
        <f t="shared" si="2"/>
        <v>7187815</v>
      </c>
      <c r="O40">
        <v>7187815</v>
      </c>
      <c r="P40">
        <v>215439</v>
      </c>
      <c r="Q40">
        <f t="shared" si="3"/>
        <v>7403254</v>
      </c>
    </row>
    <row r="41" spans="1:17" ht="21.75" customHeight="1">
      <c r="A41" s="235" t="s">
        <v>40</v>
      </c>
      <c r="B41" s="66">
        <v>8</v>
      </c>
      <c r="C41" s="66">
        <v>35500</v>
      </c>
      <c r="D41" s="66">
        <v>13</v>
      </c>
      <c r="E41" s="66">
        <v>46050</v>
      </c>
      <c r="F41" s="66">
        <v>5</v>
      </c>
      <c r="G41" s="66">
        <v>11500</v>
      </c>
      <c r="H41" s="66">
        <v>3</v>
      </c>
      <c r="I41" s="66">
        <v>6000</v>
      </c>
      <c r="J41" s="66">
        <f t="shared" si="1"/>
        <v>128</v>
      </c>
      <c r="K41" s="66">
        <f t="shared" si="2"/>
        <v>506000</v>
      </c>
      <c r="O41">
        <v>506000</v>
      </c>
      <c r="P41">
        <v>132850</v>
      </c>
      <c r="Q41">
        <f t="shared" si="3"/>
        <v>638850</v>
      </c>
    </row>
    <row r="42" spans="1:17" ht="21.75" customHeight="1" thickBot="1">
      <c r="A42" s="234" t="s">
        <v>41</v>
      </c>
      <c r="B42" s="65">
        <v>58</v>
      </c>
      <c r="C42" s="65">
        <v>616715</v>
      </c>
      <c r="D42" s="65">
        <v>101</v>
      </c>
      <c r="E42" s="65">
        <v>1092250</v>
      </c>
      <c r="F42" s="65">
        <v>44</v>
      </c>
      <c r="G42" s="65">
        <v>572300</v>
      </c>
      <c r="H42" s="65">
        <v>36</v>
      </c>
      <c r="I42" s="65">
        <v>481915</v>
      </c>
      <c r="J42" s="65">
        <f t="shared" si="1"/>
        <v>1239</v>
      </c>
      <c r="K42" s="65">
        <f t="shared" si="2"/>
        <v>16316045</v>
      </c>
      <c r="O42">
        <v>16316045</v>
      </c>
      <c r="P42">
        <v>3958720</v>
      </c>
      <c r="Q42">
        <f t="shared" si="3"/>
        <v>20274765</v>
      </c>
    </row>
    <row r="43" spans="1:17" ht="21.75" customHeight="1" thickBot="1">
      <c r="A43" s="175" t="s">
        <v>3</v>
      </c>
      <c r="B43" s="78">
        <f aca="true" t="shared" si="4" ref="B43:K43">SUM(B30:B42)</f>
        <v>492</v>
      </c>
      <c r="C43" s="78">
        <f t="shared" si="4"/>
        <v>2684800</v>
      </c>
      <c r="D43" s="78">
        <f t="shared" si="4"/>
        <v>1084</v>
      </c>
      <c r="E43" s="78">
        <f t="shared" si="4"/>
        <v>8456805</v>
      </c>
      <c r="F43" s="78">
        <f t="shared" si="4"/>
        <v>505</v>
      </c>
      <c r="G43" s="78">
        <f t="shared" si="4"/>
        <v>1962450</v>
      </c>
      <c r="H43" s="78">
        <f t="shared" si="4"/>
        <v>272</v>
      </c>
      <c r="I43" s="78">
        <f t="shared" si="4"/>
        <v>1196705</v>
      </c>
      <c r="J43" s="78">
        <f t="shared" si="4"/>
        <v>14912</v>
      </c>
      <c r="K43" s="78">
        <f t="shared" si="4"/>
        <v>148667920</v>
      </c>
      <c r="N43" t="s">
        <v>92</v>
      </c>
      <c r="O43">
        <f>SUM(O30:O42)</f>
        <v>148667920</v>
      </c>
      <c r="P43">
        <f>SUM(P30:P42)</f>
        <v>11089017</v>
      </c>
      <c r="Q43">
        <f>SUM(Q30:Q42)</f>
        <v>159756937</v>
      </c>
    </row>
    <row r="44" ht="15.75" thickTop="1">
      <c r="H44" s="10"/>
    </row>
    <row r="45" spans="1:6" ht="15">
      <c r="A45" s="73"/>
      <c r="B45" s="73"/>
      <c r="C45" s="73"/>
      <c r="D45" s="73"/>
      <c r="E45" s="73"/>
      <c r="F45" s="73"/>
    </row>
    <row r="48" ht="15">
      <c r="K48" s="10"/>
    </row>
  </sheetData>
  <sheetProtection/>
  <mergeCells count="17">
    <mergeCell ref="A27:B27"/>
    <mergeCell ref="A28:A29"/>
    <mergeCell ref="B28:C28"/>
    <mergeCell ref="F28:G28"/>
    <mergeCell ref="H28:I28"/>
    <mergeCell ref="H27:K27"/>
    <mergeCell ref="J28:K28"/>
    <mergeCell ref="D28:E28"/>
    <mergeCell ref="A26:K26"/>
    <mergeCell ref="A3:I3"/>
    <mergeCell ref="A4:B4"/>
    <mergeCell ref="H4:I4"/>
    <mergeCell ref="B5:C5"/>
    <mergeCell ref="D5:E5"/>
    <mergeCell ref="F5:G5"/>
    <mergeCell ref="H5:I5"/>
    <mergeCell ref="A5:A6"/>
  </mergeCells>
  <printOptions/>
  <pageMargins left="1" right="1" top="1" bottom="1" header="0.5" footer="0.5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23"/>
  <sheetViews>
    <sheetView rightToLeft="1" zoomScalePageLayoutView="0" workbookViewId="0" topLeftCell="A1">
      <selection activeCell="M18" sqref="M18"/>
    </sheetView>
  </sheetViews>
  <sheetFormatPr defaultColWidth="9.140625" defaultRowHeight="15"/>
  <cols>
    <col min="1" max="1" width="14.28125" style="0" customWidth="1"/>
    <col min="2" max="2" width="10.140625" style="0" customWidth="1"/>
    <col min="3" max="3" width="9.00390625" style="0" customWidth="1"/>
    <col min="4" max="4" width="12.28125" style="0" customWidth="1"/>
    <col min="5" max="5" width="8.7109375" style="0" customWidth="1"/>
    <col min="6" max="6" width="12.7109375" style="0" customWidth="1"/>
    <col min="7" max="7" width="10.00390625" style="0" customWidth="1"/>
    <col min="8" max="8" width="12.00390625" style="0" customWidth="1"/>
    <col min="9" max="9" width="9.00390625" style="0" customWidth="1"/>
    <col min="10" max="10" width="16.00390625" style="0" customWidth="1"/>
  </cols>
  <sheetData>
    <row r="1" spans="1:10" ht="17.25" customHeight="1">
      <c r="A1" s="284" t="s">
        <v>396</v>
      </c>
      <c r="B1" s="284"/>
      <c r="C1" s="284"/>
      <c r="D1" s="284"/>
      <c r="E1" s="284"/>
      <c r="F1" s="284"/>
      <c r="G1" s="284"/>
      <c r="H1" s="284"/>
      <c r="I1" s="284"/>
      <c r="J1" s="284"/>
    </row>
    <row r="2" spans="1:10" ht="16.5" customHeight="1">
      <c r="A2" s="286" t="s">
        <v>282</v>
      </c>
      <c r="B2" s="286"/>
      <c r="C2" s="286"/>
      <c r="D2" s="141"/>
      <c r="E2" s="141"/>
      <c r="F2" s="141"/>
      <c r="G2" s="285" t="s">
        <v>89</v>
      </c>
      <c r="H2" s="285"/>
      <c r="I2" s="285"/>
      <c r="J2" s="285"/>
    </row>
    <row r="3" spans="1:10" ht="13.5" customHeight="1">
      <c r="A3" s="362" t="s">
        <v>95</v>
      </c>
      <c r="B3" s="362" t="s">
        <v>123</v>
      </c>
      <c r="C3" s="362" t="s">
        <v>322</v>
      </c>
      <c r="D3" s="362"/>
      <c r="E3" s="362" t="s">
        <v>323</v>
      </c>
      <c r="F3" s="362"/>
      <c r="G3" s="362" t="s">
        <v>324</v>
      </c>
      <c r="H3" s="362"/>
      <c r="I3" s="362" t="s">
        <v>325</v>
      </c>
      <c r="J3" s="362"/>
    </row>
    <row r="4" spans="1:10" ht="14.25" customHeight="1" thickBot="1">
      <c r="A4" s="362"/>
      <c r="B4" s="283"/>
      <c r="C4" s="148" t="s">
        <v>4</v>
      </c>
      <c r="D4" s="148" t="s">
        <v>69</v>
      </c>
      <c r="E4" s="148" t="s">
        <v>4</v>
      </c>
      <c r="F4" s="148" t="s">
        <v>69</v>
      </c>
      <c r="G4" s="148" t="s">
        <v>4</v>
      </c>
      <c r="H4" s="148" t="s">
        <v>69</v>
      </c>
      <c r="I4" s="149" t="s">
        <v>4</v>
      </c>
      <c r="J4" s="149" t="s">
        <v>69</v>
      </c>
    </row>
    <row r="5" spans="1:10" ht="19.5" customHeight="1" thickTop="1">
      <c r="A5" s="370" t="s">
        <v>77</v>
      </c>
      <c r="B5" s="130" t="s">
        <v>75</v>
      </c>
      <c r="C5" s="247">
        <v>229</v>
      </c>
      <c r="D5" s="247">
        <v>4192025</v>
      </c>
      <c r="E5" s="247">
        <v>386</v>
      </c>
      <c r="F5" s="247">
        <v>4415920</v>
      </c>
      <c r="G5" s="247">
        <v>149</v>
      </c>
      <c r="H5" s="247">
        <v>1943885</v>
      </c>
      <c r="I5" s="94">
        <f>C5+E5+G5</f>
        <v>764</v>
      </c>
      <c r="J5" s="94">
        <f>D5+F5+H5</f>
        <v>10551830</v>
      </c>
    </row>
    <row r="6" spans="1:10" ht="19.5" customHeight="1">
      <c r="A6" s="368"/>
      <c r="B6" s="131" t="s">
        <v>76</v>
      </c>
      <c r="C6" s="94">
        <v>0</v>
      </c>
      <c r="D6" s="94">
        <v>0</v>
      </c>
      <c r="E6" s="94">
        <v>0</v>
      </c>
      <c r="F6" s="94">
        <v>0</v>
      </c>
      <c r="G6" s="94">
        <v>1</v>
      </c>
      <c r="H6" s="94">
        <v>2700</v>
      </c>
      <c r="I6" s="94">
        <f aca="true" t="shared" si="0" ref="I6:I20">C6+E6+G6</f>
        <v>1</v>
      </c>
      <c r="J6" s="94">
        <f aca="true" t="shared" si="1" ref="J6:J20">D6+F6+H6</f>
        <v>2700</v>
      </c>
    </row>
    <row r="7" spans="1:10" ht="18.75" customHeight="1">
      <c r="A7" s="361" t="s">
        <v>72</v>
      </c>
      <c r="B7" s="132" t="s">
        <v>75</v>
      </c>
      <c r="C7" s="92">
        <v>182</v>
      </c>
      <c r="D7" s="92">
        <v>1702830</v>
      </c>
      <c r="E7" s="92">
        <v>452</v>
      </c>
      <c r="F7" s="92">
        <v>4135695</v>
      </c>
      <c r="G7" s="92">
        <v>188</v>
      </c>
      <c r="H7" s="92">
        <v>3222645</v>
      </c>
      <c r="I7" s="92">
        <v>821</v>
      </c>
      <c r="J7" s="92">
        <v>9059170</v>
      </c>
    </row>
    <row r="8" spans="1:10" ht="19.5" customHeight="1">
      <c r="A8" s="361"/>
      <c r="B8" s="132" t="s">
        <v>76</v>
      </c>
      <c r="C8" s="92">
        <v>0</v>
      </c>
      <c r="D8" s="92">
        <v>0</v>
      </c>
      <c r="E8" s="92">
        <v>2</v>
      </c>
      <c r="F8" s="92">
        <v>55200</v>
      </c>
      <c r="G8" s="92">
        <v>0</v>
      </c>
      <c r="H8" s="92">
        <v>0</v>
      </c>
      <c r="I8" s="92">
        <f t="shared" si="0"/>
        <v>2</v>
      </c>
      <c r="J8" s="92">
        <f t="shared" si="1"/>
        <v>55200</v>
      </c>
    </row>
    <row r="9" spans="1:10" ht="18" customHeight="1">
      <c r="A9" s="368" t="s">
        <v>73</v>
      </c>
      <c r="B9" s="131" t="s">
        <v>75</v>
      </c>
      <c r="C9" s="94">
        <v>134</v>
      </c>
      <c r="D9" s="94">
        <v>1436195</v>
      </c>
      <c r="E9" s="94">
        <v>263</v>
      </c>
      <c r="F9" s="94">
        <v>1781860</v>
      </c>
      <c r="G9" s="94">
        <v>111</v>
      </c>
      <c r="H9" s="94">
        <v>617055</v>
      </c>
      <c r="I9" s="94">
        <f t="shared" si="0"/>
        <v>508</v>
      </c>
      <c r="J9" s="94">
        <v>3833360</v>
      </c>
    </row>
    <row r="10" spans="1:10" ht="21" customHeight="1">
      <c r="A10" s="368"/>
      <c r="B10" s="131" t="s">
        <v>76</v>
      </c>
      <c r="C10" s="94">
        <v>3</v>
      </c>
      <c r="D10" s="94">
        <v>6000</v>
      </c>
      <c r="E10" s="94">
        <v>5</v>
      </c>
      <c r="F10" s="94">
        <v>103500</v>
      </c>
      <c r="G10" s="94">
        <v>0</v>
      </c>
      <c r="H10" s="94">
        <v>0</v>
      </c>
      <c r="I10" s="94">
        <v>7</v>
      </c>
      <c r="J10" s="94">
        <f t="shared" si="1"/>
        <v>109500</v>
      </c>
    </row>
    <row r="11" spans="1:10" ht="19.5" customHeight="1">
      <c r="A11" s="361" t="s">
        <v>68</v>
      </c>
      <c r="B11" s="132" t="s">
        <v>75</v>
      </c>
      <c r="C11" s="92">
        <v>3154</v>
      </c>
      <c r="D11" s="92">
        <v>23225610</v>
      </c>
      <c r="E11" s="92">
        <v>4961</v>
      </c>
      <c r="F11" s="92">
        <v>55172370</v>
      </c>
      <c r="G11" s="92">
        <v>2341</v>
      </c>
      <c r="H11" s="92">
        <v>32357420</v>
      </c>
      <c r="I11" s="92">
        <f t="shared" si="0"/>
        <v>10456</v>
      </c>
      <c r="J11" s="92">
        <f t="shared" si="1"/>
        <v>110755400</v>
      </c>
    </row>
    <row r="12" spans="1:10" ht="18" customHeight="1">
      <c r="A12" s="361"/>
      <c r="B12" s="132" t="s">
        <v>76</v>
      </c>
      <c r="C12" s="92">
        <v>0</v>
      </c>
      <c r="D12" s="92">
        <v>0</v>
      </c>
      <c r="E12" s="92">
        <v>0</v>
      </c>
      <c r="F12" s="92">
        <v>0</v>
      </c>
      <c r="G12" s="92">
        <v>0</v>
      </c>
      <c r="H12" s="92">
        <v>0</v>
      </c>
      <c r="I12" s="92">
        <f t="shared" si="0"/>
        <v>0</v>
      </c>
      <c r="J12" s="92">
        <f t="shared" si="1"/>
        <v>0</v>
      </c>
    </row>
    <row r="13" spans="1:10" ht="21" customHeight="1">
      <c r="A13" s="368" t="s">
        <v>74</v>
      </c>
      <c r="B13" s="131" t="s">
        <v>75</v>
      </c>
      <c r="C13" s="94">
        <v>120</v>
      </c>
      <c r="D13" s="94">
        <v>897545</v>
      </c>
      <c r="E13" s="94">
        <v>279</v>
      </c>
      <c r="F13" s="94">
        <v>1278330</v>
      </c>
      <c r="G13" s="94">
        <v>93</v>
      </c>
      <c r="H13" s="94">
        <v>508925</v>
      </c>
      <c r="I13" s="94">
        <f t="shared" si="0"/>
        <v>492</v>
      </c>
      <c r="J13" s="94">
        <f t="shared" si="1"/>
        <v>2684800</v>
      </c>
    </row>
    <row r="14" spans="1:10" ht="19.5" customHeight="1">
      <c r="A14" s="368"/>
      <c r="B14" s="131" t="s">
        <v>76</v>
      </c>
      <c r="C14" s="94">
        <v>0</v>
      </c>
      <c r="D14" s="94">
        <v>0</v>
      </c>
      <c r="E14" s="94">
        <v>0</v>
      </c>
      <c r="F14" s="94">
        <v>0</v>
      </c>
      <c r="G14" s="94">
        <v>0</v>
      </c>
      <c r="H14" s="94">
        <v>0</v>
      </c>
      <c r="I14" s="94">
        <f t="shared" si="0"/>
        <v>0</v>
      </c>
      <c r="J14" s="94">
        <f t="shared" si="1"/>
        <v>0</v>
      </c>
    </row>
    <row r="15" spans="1:10" ht="18.75" customHeight="1">
      <c r="A15" s="363" t="s">
        <v>78</v>
      </c>
      <c r="B15" s="132" t="s">
        <v>75</v>
      </c>
      <c r="C15" s="250">
        <v>155</v>
      </c>
      <c r="D15" s="250">
        <v>692890</v>
      </c>
      <c r="E15" s="250">
        <v>730</v>
      </c>
      <c r="F15" s="250">
        <v>5361710</v>
      </c>
      <c r="G15" s="250">
        <v>196</v>
      </c>
      <c r="H15" s="250">
        <v>2386005</v>
      </c>
      <c r="I15" s="92">
        <f t="shared" si="0"/>
        <v>1081</v>
      </c>
      <c r="J15" s="250">
        <f t="shared" si="1"/>
        <v>8440605</v>
      </c>
    </row>
    <row r="16" spans="1:10" ht="19.5" customHeight="1">
      <c r="A16" s="363"/>
      <c r="B16" s="132" t="s">
        <v>76</v>
      </c>
      <c r="C16" s="92">
        <v>3</v>
      </c>
      <c r="D16" s="92">
        <v>16200</v>
      </c>
      <c r="E16" s="92">
        <v>0</v>
      </c>
      <c r="F16" s="92">
        <v>0</v>
      </c>
      <c r="G16" s="92">
        <v>0</v>
      </c>
      <c r="H16" s="92">
        <v>0</v>
      </c>
      <c r="I16" s="92">
        <f t="shared" si="0"/>
        <v>3</v>
      </c>
      <c r="J16" s="250">
        <f t="shared" si="1"/>
        <v>16200</v>
      </c>
    </row>
    <row r="17" spans="1:10" ht="19.5" customHeight="1">
      <c r="A17" s="365" t="s">
        <v>79</v>
      </c>
      <c r="B17" s="131" t="s">
        <v>75</v>
      </c>
      <c r="C17" s="94">
        <v>138</v>
      </c>
      <c r="D17" s="94">
        <v>652255</v>
      </c>
      <c r="E17" s="94">
        <v>289</v>
      </c>
      <c r="F17" s="94">
        <v>1000885</v>
      </c>
      <c r="G17" s="94">
        <v>78</v>
      </c>
      <c r="H17" s="94">
        <v>309310</v>
      </c>
      <c r="I17" s="94">
        <f t="shared" si="0"/>
        <v>505</v>
      </c>
      <c r="J17" s="94">
        <f t="shared" si="1"/>
        <v>1962450</v>
      </c>
    </row>
    <row r="18" spans="1:13" ht="22.5" customHeight="1">
      <c r="A18" s="365"/>
      <c r="B18" s="131" t="s">
        <v>76</v>
      </c>
      <c r="C18" s="94">
        <v>0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f t="shared" si="0"/>
        <v>0</v>
      </c>
      <c r="J18" s="94">
        <f t="shared" si="1"/>
        <v>0</v>
      </c>
      <c r="M18" t="s">
        <v>315</v>
      </c>
    </row>
    <row r="19" spans="1:10" ht="20.25" customHeight="1">
      <c r="A19" s="363" t="s">
        <v>71</v>
      </c>
      <c r="B19" s="132" t="s">
        <v>75</v>
      </c>
      <c r="C19" s="92">
        <v>32</v>
      </c>
      <c r="D19" s="92">
        <v>251190</v>
      </c>
      <c r="E19" s="92">
        <v>179</v>
      </c>
      <c r="F19" s="92">
        <v>565990</v>
      </c>
      <c r="G19" s="92">
        <v>61</v>
      </c>
      <c r="H19" s="92">
        <v>379525</v>
      </c>
      <c r="I19" s="92">
        <f t="shared" si="0"/>
        <v>272</v>
      </c>
      <c r="J19" s="250">
        <f t="shared" si="1"/>
        <v>1196705</v>
      </c>
    </row>
    <row r="20" spans="1:10" ht="17.25" customHeight="1" thickBot="1">
      <c r="A20" s="364"/>
      <c r="B20" s="132" t="s">
        <v>76</v>
      </c>
      <c r="C20" s="92">
        <v>0</v>
      </c>
      <c r="D20" s="92">
        <v>0</v>
      </c>
      <c r="E20" s="92">
        <v>0</v>
      </c>
      <c r="F20" s="92">
        <v>0</v>
      </c>
      <c r="G20" s="92">
        <v>0</v>
      </c>
      <c r="H20" s="92">
        <v>0</v>
      </c>
      <c r="I20" s="92">
        <f t="shared" si="0"/>
        <v>0</v>
      </c>
      <c r="J20" s="250">
        <f t="shared" si="1"/>
        <v>0</v>
      </c>
    </row>
    <row r="21" spans="1:10" ht="24" customHeight="1" thickBot="1">
      <c r="A21" s="366" t="s">
        <v>3</v>
      </c>
      <c r="B21" s="93" t="s">
        <v>121</v>
      </c>
      <c r="C21" s="248">
        <f>C5+C7+C9+C11+C13+C15+C17+C19</f>
        <v>4144</v>
      </c>
      <c r="D21" s="248">
        <f aca="true" t="shared" si="2" ref="D21:J21">D5+D7+D9+D11+D13+D15+D17+D19</f>
        <v>33050540</v>
      </c>
      <c r="E21" s="248">
        <f t="shared" si="2"/>
        <v>7539</v>
      </c>
      <c r="F21" s="248">
        <f t="shared" si="2"/>
        <v>73712760</v>
      </c>
      <c r="G21" s="248">
        <f t="shared" si="2"/>
        <v>3217</v>
      </c>
      <c r="H21" s="248">
        <f t="shared" si="2"/>
        <v>41724770</v>
      </c>
      <c r="I21" s="248">
        <f t="shared" si="2"/>
        <v>14899</v>
      </c>
      <c r="J21" s="248">
        <f t="shared" si="2"/>
        <v>148484320</v>
      </c>
    </row>
    <row r="22" spans="1:10" ht="17.25" customHeight="1" thickBot="1" thickTop="1">
      <c r="A22" s="367"/>
      <c r="B22" s="94" t="s">
        <v>122</v>
      </c>
      <c r="C22" s="94">
        <f>C6+C8+C10+C12+C14+C16+C18+C20</f>
        <v>6</v>
      </c>
      <c r="D22" s="94">
        <f aca="true" t="shared" si="3" ref="D22:J22">D6+D8+D10+D12+D14+D16+D18+D20</f>
        <v>22200</v>
      </c>
      <c r="E22" s="94">
        <f t="shared" si="3"/>
        <v>7</v>
      </c>
      <c r="F22" s="94">
        <f t="shared" si="3"/>
        <v>158700</v>
      </c>
      <c r="G22" s="94">
        <f t="shared" si="3"/>
        <v>1</v>
      </c>
      <c r="H22" s="94">
        <f t="shared" si="3"/>
        <v>2700</v>
      </c>
      <c r="I22" s="94">
        <f t="shared" si="3"/>
        <v>13</v>
      </c>
      <c r="J22" s="94">
        <f t="shared" si="3"/>
        <v>183600</v>
      </c>
    </row>
    <row r="23" spans="1:10" ht="21.75" customHeight="1" thickBot="1">
      <c r="A23" s="369" t="s">
        <v>87</v>
      </c>
      <c r="B23" s="369"/>
      <c r="C23" s="249">
        <f>C21+C22</f>
        <v>4150</v>
      </c>
      <c r="D23" s="249">
        <f aca="true" t="shared" si="4" ref="D23:J23">D21+D22</f>
        <v>33072740</v>
      </c>
      <c r="E23" s="249">
        <f t="shared" si="4"/>
        <v>7546</v>
      </c>
      <c r="F23" s="249">
        <f t="shared" si="4"/>
        <v>73871460</v>
      </c>
      <c r="G23" s="249">
        <f t="shared" si="4"/>
        <v>3218</v>
      </c>
      <c r="H23" s="249">
        <f t="shared" si="4"/>
        <v>41727470</v>
      </c>
      <c r="I23" s="249">
        <f t="shared" si="4"/>
        <v>14912</v>
      </c>
      <c r="J23" s="249">
        <f t="shared" si="4"/>
        <v>148667920</v>
      </c>
    </row>
  </sheetData>
  <sheetProtection/>
  <mergeCells count="19">
    <mergeCell ref="A23:B23"/>
    <mergeCell ref="I3:J3"/>
    <mergeCell ref="A1:J1"/>
    <mergeCell ref="G2:J2"/>
    <mergeCell ref="B3:B4"/>
    <mergeCell ref="A5:A6"/>
    <mergeCell ref="A7:A8"/>
    <mergeCell ref="A11:A12"/>
    <mergeCell ref="A13:A14"/>
    <mergeCell ref="A15:A16"/>
    <mergeCell ref="E3:F3"/>
    <mergeCell ref="G3:H3"/>
    <mergeCell ref="A19:A20"/>
    <mergeCell ref="A17:A18"/>
    <mergeCell ref="A21:A22"/>
    <mergeCell ref="A2:C2"/>
    <mergeCell ref="A3:A4"/>
    <mergeCell ref="C3:D3"/>
    <mergeCell ref="A9:A10"/>
  </mergeCells>
  <printOptions/>
  <pageMargins left="1" right="1" top="1" bottom="1" header="0.5" footer="0.5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M21"/>
  <sheetViews>
    <sheetView rightToLeft="1" zoomScalePageLayoutView="0" workbookViewId="0" topLeftCell="A1">
      <selection activeCell="P6" sqref="P6"/>
    </sheetView>
  </sheetViews>
  <sheetFormatPr defaultColWidth="9.140625" defaultRowHeight="15"/>
  <cols>
    <col min="1" max="1" width="10.8515625" style="0" customWidth="1"/>
    <col min="2" max="2" width="15.421875" style="0" customWidth="1"/>
    <col min="3" max="5" width="13.421875" style="0" customWidth="1"/>
    <col min="6" max="6" width="15.421875" style="0" customWidth="1"/>
    <col min="7" max="7" width="16.8515625" style="0" customWidth="1"/>
    <col min="8" max="8" width="15.7109375" style="0" customWidth="1"/>
    <col min="13" max="13" width="14.00390625" style="0" customWidth="1"/>
  </cols>
  <sheetData>
    <row r="2" spans="1:8" ht="21.75" customHeight="1">
      <c r="A2" s="284" t="s">
        <v>397</v>
      </c>
      <c r="B2" s="284"/>
      <c r="C2" s="284"/>
      <c r="D2" s="284"/>
      <c r="E2" s="284"/>
      <c r="F2" s="284"/>
      <c r="G2" s="284"/>
      <c r="H2" s="284"/>
    </row>
    <row r="3" spans="1:8" ht="16.5" customHeight="1">
      <c r="A3" s="286" t="s">
        <v>489</v>
      </c>
      <c r="B3" s="286"/>
      <c r="C3" s="141"/>
      <c r="D3" s="141"/>
      <c r="E3" s="141"/>
      <c r="F3" s="141"/>
      <c r="G3" s="285" t="s">
        <v>88</v>
      </c>
      <c r="H3" s="285"/>
    </row>
    <row r="4" spans="1:8" ht="30.75" customHeight="1" thickBot="1">
      <c r="A4" s="109" t="s">
        <v>10</v>
      </c>
      <c r="B4" s="109" t="s">
        <v>80</v>
      </c>
      <c r="C4" s="109" t="s">
        <v>81</v>
      </c>
      <c r="D4" s="109" t="s">
        <v>82</v>
      </c>
      <c r="E4" s="109" t="s">
        <v>83</v>
      </c>
      <c r="F4" s="109" t="s">
        <v>84</v>
      </c>
      <c r="G4" s="109" t="s">
        <v>85</v>
      </c>
      <c r="H4" s="109" t="s">
        <v>3</v>
      </c>
    </row>
    <row r="5" spans="1:13" ht="24.75" customHeight="1" thickTop="1">
      <c r="A5" s="106" t="s">
        <v>408</v>
      </c>
      <c r="B5" s="65">
        <v>106830</v>
      </c>
      <c r="C5" s="65">
        <v>54550</v>
      </c>
      <c r="D5" s="65">
        <v>5000</v>
      </c>
      <c r="E5" s="65">
        <v>108500</v>
      </c>
      <c r="F5" s="65">
        <v>4100</v>
      </c>
      <c r="G5" s="65">
        <v>42850</v>
      </c>
      <c r="H5" s="21">
        <f>B5+C5+D5+E5+F5+G5</f>
        <v>321830</v>
      </c>
      <c r="I5" s="10"/>
      <c r="K5" s="10"/>
      <c r="M5" s="10"/>
    </row>
    <row r="6" spans="1:8" ht="24.75" customHeight="1">
      <c r="A6" s="107" t="s">
        <v>34</v>
      </c>
      <c r="B6" s="66">
        <v>39310</v>
      </c>
      <c r="C6" s="66">
        <v>32350</v>
      </c>
      <c r="D6" s="66">
        <v>4000</v>
      </c>
      <c r="E6" s="66">
        <v>38300</v>
      </c>
      <c r="F6" s="66">
        <v>4470</v>
      </c>
      <c r="G6" s="66">
        <v>26610</v>
      </c>
      <c r="H6" s="66">
        <f aca="true" t="shared" si="0" ref="H6:H17">B6+C6+D6+E6+F6+G6</f>
        <v>145040</v>
      </c>
    </row>
    <row r="7" spans="1:8" ht="24.75" customHeight="1">
      <c r="A7" s="106" t="s">
        <v>35</v>
      </c>
      <c r="B7" s="65">
        <v>74600</v>
      </c>
      <c r="C7" s="65">
        <v>61200</v>
      </c>
      <c r="D7" s="65">
        <v>100000</v>
      </c>
      <c r="E7" s="65">
        <v>251100</v>
      </c>
      <c r="F7" s="65">
        <v>15000</v>
      </c>
      <c r="G7" s="65">
        <v>79650</v>
      </c>
      <c r="H7" s="21">
        <f t="shared" si="0"/>
        <v>581550</v>
      </c>
    </row>
    <row r="8" spans="1:8" ht="24.75" customHeight="1">
      <c r="A8" s="107" t="s">
        <v>472</v>
      </c>
      <c r="B8" s="66">
        <v>15550</v>
      </c>
      <c r="C8" s="66">
        <v>70350</v>
      </c>
      <c r="D8" s="66">
        <v>25870</v>
      </c>
      <c r="E8" s="66">
        <v>128325</v>
      </c>
      <c r="F8" s="66">
        <v>18460</v>
      </c>
      <c r="G8" s="66">
        <v>102500</v>
      </c>
      <c r="H8" s="66">
        <f t="shared" si="0"/>
        <v>361055</v>
      </c>
    </row>
    <row r="9" spans="1:8" ht="24.75" customHeight="1">
      <c r="A9" s="106" t="s">
        <v>36</v>
      </c>
      <c r="B9" s="65">
        <v>1117300</v>
      </c>
      <c r="C9" s="65">
        <v>570850</v>
      </c>
      <c r="D9" s="65">
        <v>300</v>
      </c>
      <c r="E9" s="65">
        <v>1244770</v>
      </c>
      <c r="F9" s="65">
        <v>43750</v>
      </c>
      <c r="G9" s="65">
        <v>470900</v>
      </c>
      <c r="H9" s="21">
        <f t="shared" si="0"/>
        <v>3447870</v>
      </c>
    </row>
    <row r="10" spans="1:8" ht="24.75" customHeight="1">
      <c r="A10" s="107" t="s">
        <v>37</v>
      </c>
      <c r="B10" s="66">
        <v>108168</v>
      </c>
      <c r="C10" s="66">
        <v>29150</v>
      </c>
      <c r="D10" s="66">
        <v>2500</v>
      </c>
      <c r="E10" s="66">
        <v>123900</v>
      </c>
      <c r="F10" s="66">
        <v>5505</v>
      </c>
      <c r="G10" s="66">
        <v>45300</v>
      </c>
      <c r="H10" s="66">
        <f t="shared" si="0"/>
        <v>314523</v>
      </c>
    </row>
    <row r="11" spans="1:8" ht="24.75" customHeight="1">
      <c r="A11" s="106" t="s">
        <v>38</v>
      </c>
      <c r="B11" s="65">
        <v>0</v>
      </c>
      <c r="C11" s="65">
        <v>139300</v>
      </c>
      <c r="D11" s="65">
        <v>25050</v>
      </c>
      <c r="E11" s="65">
        <v>228550</v>
      </c>
      <c r="F11" s="65">
        <v>0</v>
      </c>
      <c r="G11" s="65">
        <v>48850</v>
      </c>
      <c r="H11" s="21">
        <f t="shared" si="0"/>
        <v>441750</v>
      </c>
    </row>
    <row r="12" spans="1:8" ht="24.75" customHeight="1">
      <c r="A12" s="107" t="s">
        <v>39</v>
      </c>
      <c r="B12" s="66">
        <v>163000</v>
      </c>
      <c r="C12" s="66">
        <v>96950</v>
      </c>
      <c r="D12" s="66">
        <v>75000</v>
      </c>
      <c r="E12" s="66">
        <v>438500</v>
      </c>
      <c r="F12" s="66">
        <v>3200</v>
      </c>
      <c r="G12" s="66">
        <v>59000</v>
      </c>
      <c r="H12" s="66">
        <f t="shared" si="0"/>
        <v>835650</v>
      </c>
    </row>
    <row r="13" spans="1:8" ht="24.75" customHeight="1">
      <c r="A13" s="106" t="s">
        <v>410</v>
      </c>
      <c r="B13" s="65">
        <v>450</v>
      </c>
      <c r="C13" s="65">
        <v>4200</v>
      </c>
      <c r="D13" s="65">
        <v>0</v>
      </c>
      <c r="E13" s="65">
        <v>3000</v>
      </c>
      <c r="F13" s="65">
        <v>0</v>
      </c>
      <c r="G13" s="65">
        <v>8500</v>
      </c>
      <c r="H13" s="21">
        <f t="shared" si="0"/>
        <v>16150</v>
      </c>
    </row>
    <row r="14" spans="1:8" ht="24.75" customHeight="1">
      <c r="A14" s="107" t="s">
        <v>473</v>
      </c>
      <c r="B14" s="66">
        <v>9490</v>
      </c>
      <c r="C14" s="66">
        <v>37800</v>
      </c>
      <c r="D14" s="66">
        <v>52500</v>
      </c>
      <c r="E14" s="66">
        <v>144850</v>
      </c>
      <c r="F14" s="66">
        <v>26000</v>
      </c>
      <c r="G14" s="66">
        <v>45950</v>
      </c>
      <c r="H14" s="66">
        <f t="shared" si="0"/>
        <v>316590</v>
      </c>
    </row>
    <row r="15" spans="1:8" ht="24.75" customHeight="1">
      <c r="A15" s="106" t="s">
        <v>474</v>
      </c>
      <c r="B15" s="65">
        <v>17100</v>
      </c>
      <c r="C15" s="65">
        <v>79900</v>
      </c>
      <c r="D15" s="65">
        <v>81500</v>
      </c>
      <c r="E15" s="65">
        <v>34939</v>
      </c>
      <c r="F15" s="65">
        <v>0</v>
      </c>
      <c r="G15" s="65">
        <v>2000</v>
      </c>
      <c r="H15" s="21">
        <f t="shared" si="0"/>
        <v>215439</v>
      </c>
    </row>
    <row r="16" spans="1:8" ht="24.75" customHeight="1">
      <c r="A16" s="107" t="s">
        <v>40</v>
      </c>
      <c r="B16" s="66">
        <v>63750</v>
      </c>
      <c r="C16" s="66">
        <v>13500</v>
      </c>
      <c r="D16" s="66">
        <v>0</v>
      </c>
      <c r="E16" s="66">
        <v>32100</v>
      </c>
      <c r="F16" s="66">
        <v>0</v>
      </c>
      <c r="G16" s="66">
        <v>23500</v>
      </c>
      <c r="H16" s="66">
        <f t="shared" si="0"/>
        <v>132850</v>
      </c>
    </row>
    <row r="17" spans="1:8" ht="24.75" customHeight="1">
      <c r="A17" s="106" t="s">
        <v>41</v>
      </c>
      <c r="B17" s="65">
        <v>426220</v>
      </c>
      <c r="C17" s="65">
        <v>950000</v>
      </c>
      <c r="D17" s="65">
        <v>1150000</v>
      </c>
      <c r="E17" s="65">
        <v>1181900</v>
      </c>
      <c r="F17" s="65">
        <v>35500</v>
      </c>
      <c r="G17" s="65">
        <v>215100</v>
      </c>
      <c r="H17" s="21">
        <f t="shared" si="0"/>
        <v>3958720</v>
      </c>
    </row>
    <row r="18" spans="1:8" ht="24.75" customHeight="1" thickBot="1">
      <c r="A18" s="236" t="s">
        <v>3</v>
      </c>
      <c r="B18" s="230">
        <f>SUM(B5:B17)</f>
        <v>2141768</v>
      </c>
      <c r="C18" s="230">
        <f aca="true" t="shared" si="1" ref="C18:H18">SUM(C5:C17)</f>
        <v>2140100</v>
      </c>
      <c r="D18" s="230">
        <f t="shared" si="1"/>
        <v>1521720</v>
      </c>
      <c r="E18" s="230">
        <f t="shared" si="1"/>
        <v>3958734</v>
      </c>
      <c r="F18" s="230">
        <f t="shared" si="1"/>
        <v>155985</v>
      </c>
      <c r="G18" s="230">
        <f t="shared" si="1"/>
        <v>1170710</v>
      </c>
      <c r="H18" s="230">
        <f t="shared" si="1"/>
        <v>11089017</v>
      </c>
    </row>
    <row r="19" ht="15.75" thickTop="1"/>
    <row r="20" ht="15">
      <c r="H20" s="10"/>
    </row>
    <row r="21" ht="15">
      <c r="K21" s="10"/>
    </row>
  </sheetData>
  <sheetProtection/>
  <mergeCells count="3">
    <mergeCell ref="A2:H2"/>
    <mergeCell ref="A3:B3"/>
    <mergeCell ref="G3:H3"/>
  </mergeCells>
  <printOptions/>
  <pageMargins left="1" right="1" top="1" bottom="1" header="0.5" footer="0.5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1:O64"/>
  <sheetViews>
    <sheetView rightToLeft="1" zoomScalePageLayoutView="0" workbookViewId="0" topLeftCell="B1">
      <selection activeCell="J3" sqref="J3"/>
    </sheetView>
  </sheetViews>
  <sheetFormatPr defaultColWidth="9.140625" defaultRowHeight="15"/>
  <cols>
    <col min="1" max="1" width="4.7109375" style="0" customWidth="1"/>
    <col min="2" max="2" width="12.7109375" style="0" customWidth="1"/>
    <col min="3" max="3" width="14.7109375" style="0" customWidth="1"/>
    <col min="4" max="4" width="18.421875" style="0" customWidth="1"/>
    <col min="5" max="5" width="16.00390625" style="0" customWidth="1"/>
    <col min="6" max="6" width="16.28125" style="0" customWidth="1"/>
    <col min="7" max="7" width="18.00390625" style="0" customWidth="1"/>
    <col min="8" max="8" width="17.57421875" style="0" customWidth="1"/>
    <col min="9" max="9" width="13.8515625" style="0" customWidth="1"/>
    <col min="10" max="10" width="15.8515625" style="0" customWidth="1"/>
    <col min="11" max="11" width="11.00390625" style="0" customWidth="1"/>
    <col min="12" max="12" width="11.57421875" style="0" customWidth="1"/>
  </cols>
  <sheetData>
    <row r="1" spans="2:10" ht="35.25" customHeight="1">
      <c r="B1" s="284" t="s">
        <v>398</v>
      </c>
      <c r="C1" s="284"/>
      <c r="D1" s="284"/>
      <c r="E1" s="284"/>
      <c r="F1" s="284"/>
      <c r="G1" s="284"/>
      <c r="H1" s="284"/>
      <c r="I1" s="50"/>
      <c r="J1" s="50"/>
    </row>
    <row r="2" spans="2:10" ht="27.75" customHeight="1">
      <c r="B2" s="286" t="s">
        <v>493</v>
      </c>
      <c r="C2" s="286"/>
      <c r="D2" s="141"/>
      <c r="E2" s="141"/>
      <c r="F2" s="141"/>
      <c r="G2" s="141"/>
      <c r="H2" s="141" t="s">
        <v>128</v>
      </c>
      <c r="I2" s="371"/>
      <c r="J2" s="371"/>
    </row>
    <row r="3" spans="2:10" ht="45" customHeight="1" thickBot="1">
      <c r="B3" s="134" t="s">
        <v>10</v>
      </c>
      <c r="C3" s="142" t="s">
        <v>124</v>
      </c>
      <c r="D3" s="142" t="s">
        <v>12</v>
      </c>
      <c r="E3" s="143" t="s">
        <v>125</v>
      </c>
      <c r="F3" s="143" t="s">
        <v>126</v>
      </c>
      <c r="G3" s="143" t="s">
        <v>127</v>
      </c>
      <c r="H3" s="142" t="s">
        <v>11</v>
      </c>
      <c r="I3" s="47"/>
      <c r="J3" s="47"/>
    </row>
    <row r="4" spans="2:15" ht="21.75" customHeight="1" thickTop="1">
      <c r="B4" s="106" t="s">
        <v>408</v>
      </c>
      <c r="C4" s="74">
        <v>69015750</v>
      </c>
      <c r="D4" s="74">
        <v>17395721</v>
      </c>
      <c r="E4" s="74">
        <v>5651879</v>
      </c>
      <c r="F4" s="74">
        <v>0</v>
      </c>
      <c r="G4" s="74">
        <f>C4+D4+E4+F4</f>
        <v>92063350</v>
      </c>
      <c r="H4" s="74">
        <v>1883349</v>
      </c>
      <c r="I4" s="26"/>
      <c r="J4" s="26"/>
      <c r="M4" s="10"/>
      <c r="O4" s="10"/>
    </row>
    <row r="5" spans="2:10" ht="21.75" customHeight="1">
      <c r="B5" s="107" t="s">
        <v>34</v>
      </c>
      <c r="C5" s="75">
        <v>1002540</v>
      </c>
      <c r="D5" s="75">
        <v>2936606</v>
      </c>
      <c r="E5" s="75">
        <v>676900</v>
      </c>
      <c r="F5" s="75">
        <v>0</v>
      </c>
      <c r="G5" s="75">
        <f aca="true" t="shared" si="0" ref="G5:G16">C5+D5+E5+F5</f>
        <v>4616046</v>
      </c>
      <c r="H5" s="75">
        <v>508225</v>
      </c>
      <c r="I5" s="26"/>
      <c r="J5" s="26"/>
    </row>
    <row r="6" spans="2:10" ht="21.75" customHeight="1">
      <c r="B6" s="106" t="s">
        <v>35</v>
      </c>
      <c r="C6" s="74">
        <v>3047585</v>
      </c>
      <c r="D6" s="74">
        <v>10939187</v>
      </c>
      <c r="E6" s="74">
        <v>1942484</v>
      </c>
      <c r="F6" s="74">
        <v>7500</v>
      </c>
      <c r="G6" s="74">
        <f t="shared" si="0"/>
        <v>15936756</v>
      </c>
      <c r="H6" s="74">
        <v>4362531</v>
      </c>
      <c r="I6" s="26"/>
      <c r="J6" s="26"/>
    </row>
    <row r="7" spans="2:10" ht="21.75" customHeight="1">
      <c r="B7" s="107" t="s">
        <v>472</v>
      </c>
      <c r="C7" s="75">
        <v>12003945</v>
      </c>
      <c r="D7" s="75">
        <v>15406898</v>
      </c>
      <c r="E7" s="75">
        <v>1094440</v>
      </c>
      <c r="F7" s="75">
        <v>0</v>
      </c>
      <c r="G7" s="75">
        <f t="shared" si="0"/>
        <v>28505283</v>
      </c>
      <c r="H7" s="75">
        <v>2273627</v>
      </c>
      <c r="I7" s="26"/>
      <c r="J7" s="26"/>
    </row>
    <row r="8" spans="2:10" ht="21.75" customHeight="1">
      <c r="B8" s="106" t="s">
        <v>36</v>
      </c>
      <c r="C8" s="74">
        <v>27417080</v>
      </c>
      <c r="D8" s="74">
        <v>105643633</v>
      </c>
      <c r="E8" s="74">
        <v>39586961</v>
      </c>
      <c r="F8" s="74">
        <v>437750</v>
      </c>
      <c r="G8" s="74">
        <f t="shared" si="0"/>
        <v>173085424</v>
      </c>
      <c r="H8" s="74">
        <v>14927646</v>
      </c>
      <c r="I8" s="26"/>
      <c r="J8" s="26"/>
    </row>
    <row r="9" spans="2:10" ht="21.75" customHeight="1">
      <c r="B9" s="107" t="s">
        <v>37</v>
      </c>
      <c r="C9" s="75">
        <v>3939213</v>
      </c>
      <c r="D9" s="75">
        <v>15808337</v>
      </c>
      <c r="E9" s="75">
        <v>3650326</v>
      </c>
      <c r="F9" s="75">
        <v>7700</v>
      </c>
      <c r="G9" s="75">
        <f t="shared" si="0"/>
        <v>23405576</v>
      </c>
      <c r="H9" s="75">
        <v>3236154</v>
      </c>
      <c r="I9" s="26"/>
      <c r="J9" s="26"/>
    </row>
    <row r="10" spans="2:12" ht="21.75" customHeight="1">
      <c r="B10" s="106" t="s">
        <v>38</v>
      </c>
      <c r="C10" s="74">
        <v>5464220</v>
      </c>
      <c r="D10" s="74">
        <v>15989968</v>
      </c>
      <c r="E10" s="74">
        <v>4106120</v>
      </c>
      <c r="F10" s="74">
        <v>10100</v>
      </c>
      <c r="G10" s="74">
        <f t="shared" si="0"/>
        <v>25570408</v>
      </c>
      <c r="H10" s="74">
        <v>522411</v>
      </c>
      <c r="I10" s="26"/>
      <c r="J10" s="26" t="s">
        <v>470</v>
      </c>
      <c r="L10" s="26"/>
    </row>
    <row r="11" spans="2:10" ht="21.75" customHeight="1">
      <c r="B11" s="107" t="s">
        <v>39</v>
      </c>
      <c r="C11" s="75">
        <v>5069500</v>
      </c>
      <c r="D11" s="75">
        <v>28593476</v>
      </c>
      <c r="E11" s="75">
        <v>4697900</v>
      </c>
      <c r="F11" s="75">
        <v>360350</v>
      </c>
      <c r="G11" s="75">
        <f t="shared" si="0"/>
        <v>38721226</v>
      </c>
      <c r="H11" s="75">
        <v>17851426</v>
      </c>
      <c r="I11" s="26"/>
      <c r="J11" s="26"/>
    </row>
    <row r="12" spans="2:10" ht="21.75" customHeight="1">
      <c r="B12" s="106" t="s">
        <v>410</v>
      </c>
      <c r="C12" s="74">
        <v>701100</v>
      </c>
      <c r="D12" s="74">
        <v>15990560</v>
      </c>
      <c r="E12" s="74">
        <v>197300</v>
      </c>
      <c r="F12" s="74">
        <v>0</v>
      </c>
      <c r="G12" s="74">
        <f t="shared" si="0"/>
        <v>16888960</v>
      </c>
      <c r="H12" s="74">
        <v>154100</v>
      </c>
      <c r="I12" s="26"/>
      <c r="J12" s="26"/>
    </row>
    <row r="13" spans="2:10" ht="21.75" customHeight="1">
      <c r="B13" s="107" t="s">
        <v>473</v>
      </c>
      <c r="C13" s="75">
        <v>3779135</v>
      </c>
      <c r="D13" s="75">
        <v>30740829</v>
      </c>
      <c r="E13" s="75">
        <v>2123130</v>
      </c>
      <c r="F13" s="75">
        <v>0</v>
      </c>
      <c r="G13" s="75">
        <f t="shared" si="0"/>
        <v>36643094</v>
      </c>
      <c r="H13" s="75">
        <v>6077854</v>
      </c>
      <c r="I13" s="26"/>
      <c r="J13" s="26"/>
    </row>
    <row r="14" spans="2:10" ht="21.75" customHeight="1">
      <c r="B14" s="238" t="s">
        <v>474</v>
      </c>
      <c r="C14" s="74">
        <v>7403254</v>
      </c>
      <c r="D14" s="74">
        <v>43280311</v>
      </c>
      <c r="E14" s="74">
        <v>19529692</v>
      </c>
      <c r="F14" s="74">
        <v>15000</v>
      </c>
      <c r="G14" s="74">
        <f t="shared" si="0"/>
        <v>70228257</v>
      </c>
      <c r="H14" s="74">
        <v>3527792</v>
      </c>
      <c r="I14" s="26"/>
      <c r="J14" s="26"/>
    </row>
    <row r="15" spans="2:10" ht="21.75" customHeight="1">
      <c r="B15" s="107" t="s">
        <v>40</v>
      </c>
      <c r="C15" s="66">
        <v>638850</v>
      </c>
      <c r="D15" s="66">
        <v>5008770</v>
      </c>
      <c r="E15" s="66">
        <v>418055</v>
      </c>
      <c r="F15" s="66">
        <v>0</v>
      </c>
      <c r="G15" s="75">
        <f t="shared" si="0"/>
        <v>6065675</v>
      </c>
      <c r="H15" s="66">
        <v>491713</v>
      </c>
      <c r="I15" s="26"/>
      <c r="J15" s="26"/>
    </row>
    <row r="16" spans="2:10" ht="21.75" customHeight="1" thickBot="1">
      <c r="B16" s="238" t="s">
        <v>41</v>
      </c>
      <c r="C16" s="74">
        <v>20274765</v>
      </c>
      <c r="D16" s="74">
        <v>83156969</v>
      </c>
      <c r="E16" s="74">
        <v>18689846</v>
      </c>
      <c r="F16" s="74">
        <v>0</v>
      </c>
      <c r="G16" s="74">
        <f t="shared" si="0"/>
        <v>122121580</v>
      </c>
      <c r="H16" s="74">
        <v>28728758</v>
      </c>
      <c r="I16" s="26"/>
      <c r="J16" s="26"/>
    </row>
    <row r="17" spans="2:10" ht="21.75" customHeight="1" thickBot="1">
      <c r="B17" s="123" t="s">
        <v>3</v>
      </c>
      <c r="C17" s="76">
        <f aca="true" t="shared" si="1" ref="C17:H17">SUM(C4:C16)</f>
        <v>159756937</v>
      </c>
      <c r="D17" s="76">
        <f t="shared" si="1"/>
        <v>390891265</v>
      </c>
      <c r="E17" s="76">
        <f t="shared" si="1"/>
        <v>102365033</v>
      </c>
      <c r="F17" s="76">
        <f t="shared" si="1"/>
        <v>838400</v>
      </c>
      <c r="G17" s="76">
        <f t="shared" si="1"/>
        <v>653851635</v>
      </c>
      <c r="H17" s="76">
        <f t="shared" si="1"/>
        <v>84545586</v>
      </c>
      <c r="I17" s="26"/>
      <c r="J17" s="26"/>
    </row>
    <row r="18" spans="2:10" ht="30" customHeight="1" thickBot="1" thickTop="1">
      <c r="B18" s="144" t="s">
        <v>94</v>
      </c>
      <c r="C18" s="53">
        <f>C17/G17*100</f>
        <v>24.433209071963244</v>
      </c>
      <c r="D18" s="53">
        <f>D17/G17*100</f>
        <v>59.78286878490409</v>
      </c>
      <c r="E18" s="53">
        <f>E17/G17*100</f>
        <v>15.655697335680745</v>
      </c>
      <c r="F18" s="53">
        <f>F17/G17*100</f>
        <v>0.12822480745192294</v>
      </c>
      <c r="G18" s="54"/>
      <c r="H18" s="52"/>
      <c r="I18" s="51"/>
      <c r="J18" s="51"/>
    </row>
    <row r="19" ht="15">
      <c r="J19" s="10"/>
    </row>
    <row r="20" spans="2:10" ht="15">
      <c r="B20" s="349"/>
      <c r="C20" s="349"/>
      <c r="D20" s="349"/>
      <c r="E20" s="349"/>
      <c r="F20" s="349"/>
      <c r="G20" s="349"/>
      <c r="H20" s="25"/>
      <c r="I20" s="25"/>
      <c r="J20" s="25"/>
    </row>
    <row r="25" spans="2:10" ht="16.5" customHeight="1">
      <c r="B25" s="44"/>
      <c r="C25" s="44"/>
      <c r="D25" s="44"/>
      <c r="E25" s="44"/>
      <c r="F25" s="44"/>
      <c r="G25" s="44"/>
      <c r="H25" s="44"/>
      <c r="I25" s="44"/>
      <c r="J25" s="44"/>
    </row>
    <row r="26" spans="2:10" ht="0.75" customHeight="1">
      <c r="B26" s="45"/>
      <c r="C26" s="45"/>
      <c r="D26" s="45"/>
      <c r="E26" s="45"/>
      <c r="F26" s="45"/>
      <c r="G26" s="45"/>
      <c r="H26" s="45"/>
      <c r="I26" s="45"/>
      <c r="J26" s="45"/>
    </row>
    <row r="27" spans="2:10" ht="11.25" customHeight="1" hidden="1">
      <c r="B27" s="45"/>
      <c r="C27" s="45"/>
      <c r="D27" s="45"/>
      <c r="E27" s="45"/>
      <c r="F27" s="45"/>
      <c r="G27" s="45"/>
      <c r="H27" s="45"/>
      <c r="I27" s="45"/>
      <c r="J27" s="45"/>
    </row>
    <row r="28" spans="2:10" ht="13.5" customHeight="1" hidden="1">
      <c r="B28" s="45"/>
      <c r="C28" s="45"/>
      <c r="D28" s="45"/>
      <c r="E28" s="45"/>
      <c r="F28" s="45"/>
      <c r="G28" s="45"/>
      <c r="H28" s="45"/>
      <c r="I28" s="45"/>
      <c r="J28" s="45"/>
    </row>
    <row r="29" spans="2:10" ht="39" customHeight="1">
      <c r="B29" s="372"/>
      <c r="C29" s="372"/>
      <c r="D29" s="372"/>
      <c r="E29" s="372"/>
      <c r="F29" s="372"/>
      <c r="G29" s="372"/>
      <c r="H29" s="372"/>
      <c r="I29" s="372"/>
      <c r="J29" s="372"/>
    </row>
    <row r="30" spans="2:10" ht="33" customHeight="1">
      <c r="B30" s="373"/>
      <c r="C30" s="373"/>
      <c r="D30" s="41"/>
      <c r="E30" s="41"/>
      <c r="F30" s="41"/>
      <c r="G30" s="41"/>
      <c r="H30" s="41"/>
      <c r="I30" s="371"/>
      <c r="J30" s="371"/>
    </row>
    <row r="31" spans="2:10" ht="48" customHeight="1">
      <c r="B31" s="46"/>
      <c r="C31" s="47"/>
      <c r="D31" s="47"/>
      <c r="E31" s="47"/>
      <c r="F31" s="48"/>
      <c r="G31" s="48"/>
      <c r="H31" s="47"/>
      <c r="I31" s="47"/>
      <c r="J31" s="48"/>
    </row>
    <row r="32" spans="2:11" ht="19.5" customHeight="1">
      <c r="B32" s="27"/>
      <c r="C32" s="43"/>
      <c r="F32" s="10"/>
      <c r="K32" s="10"/>
    </row>
    <row r="33" spans="2:11" ht="19.5" customHeight="1">
      <c r="B33" s="27"/>
      <c r="C33" s="43"/>
      <c r="F33" s="10"/>
      <c r="K33" s="10"/>
    </row>
    <row r="34" spans="2:11" ht="19.5" customHeight="1">
      <c r="B34" s="27"/>
      <c r="C34" s="43"/>
      <c r="F34" s="10"/>
      <c r="K34" s="10"/>
    </row>
    <row r="35" spans="2:11" ht="19.5" customHeight="1">
      <c r="B35" s="27"/>
      <c r="C35" s="43"/>
      <c r="F35" s="10"/>
      <c r="K35" s="10"/>
    </row>
    <row r="36" spans="2:11" ht="19.5" customHeight="1">
      <c r="B36" s="27"/>
      <c r="C36" s="43"/>
      <c r="F36" s="10"/>
      <c r="K36" s="10"/>
    </row>
    <row r="37" spans="2:11" ht="19.5" customHeight="1">
      <c r="B37" s="27"/>
      <c r="C37" s="43"/>
      <c r="F37" s="10"/>
      <c r="K37" s="10"/>
    </row>
    <row r="38" spans="2:11" ht="19.5" customHeight="1">
      <c r="B38" s="27"/>
      <c r="C38" s="43"/>
      <c r="F38" s="10"/>
      <c r="K38" s="10"/>
    </row>
    <row r="39" spans="2:11" ht="19.5" customHeight="1">
      <c r="B39" s="27"/>
      <c r="C39" s="43"/>
      <c r="F39" s="10"/>
      <c r="K39" s="10"/>
    </row>
    <row r="40" spans="2:11" ht="19.5" customHeight="1">
      <c r="B40" s="27"/>
      <c r="C40" s="43"/>
      <c r="F40" s="10"/>
      <c r="K40" s="10"/>
    </row>
    <row r="41" spans="2:11" ht="19.5" customHeight="1">
      <c r="B41" s="27"/>
      <c r="C41" s="43"/>
      <c r="F41" s="10"/>
      <c r="K41" s="10"/>
    </row>
    <row r="42" spans="2:11" ht="19.5" customHeight="1">
      <c r="B42" s="27"/>
      <c r="C42" s="43"/>
      <c r="F42" s="10"/>
      <c r="K42" s="10"/>
    </row>
    <row r="43" spans="2:11" ht="19.5" customHeight="1">
      <c r="B43" s="27"/>
      <c r="C43" s="43"/>
      <c r="F43" s="10"/>
      <c r="K43" s="10"/>
    </row>
    <row r="44" spans="2:11" ht="19.5" customHeight="1">
      <c r="B44" s="27"/>
      <c r="C44" s="43"/>
      <c r="K44" s="10"/>
    </row>
    <row r="45" spans="2:11" ht="19.5" customHeight="1">
      <c r="B45" s="27"/>
      <c r="C45" s="27"/>
      <c r="K45" s="10"/>
    </row>
    <row r="46" spans="2:3" ht="25.5" customHeight="1">
      <c r="B46" s="27"/>
      <c r="C46" s="27"/>
    </row>
    <row r="47" spans="2:3" ht="15">
      <c r="B47" s="44"/>
      <c r="C47" s="44"/>
    </row>
    <row r="48" spans="2:3" ht="15">
      <c r="B48" s="49"/>
      <c r="C48" s="49"/>
    </row>
    <row r="49" spans="2:3" ht="15">
      <c r="B49" s="44"/>
      <c r="C49" s="44"/>
    </row>
    <row r="64" ht="15">
      <c r="E64" s="8"/>
    </row>
  </sheetData>
  <sheetProtection/>
  <mergeCells count="7">
    <mergeCell ref="B1:H1"/>
    <mergeCell ref="B20:G20"/>
    <mergeCell ref="B2:C2"/>
    <mergeCell ref="I2:J2"/>
    <mergeCell ref="B29:J29"/>
    <mergeCell ref="B30:C30"/>
    <mergeCell ref="I30:J30"/>
  </mergeCells>
  <printOptions/>
  <pageMargins left="1" right="1" top="1" bottom="1" header="0.5" footer="0.5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J20"/>
  <sheetViews>
    <sheetView rightToLeft="1" zoomScalePageLayoutView="0" workbookViewId="0" topLeftCell="A1">
      <selection activeCell="A3" sqref="A3:B3"/>
    </sheetView>
  </sheetViews>
  <sheetFormatPr defaultColWidth="9.140625" defaultRowHeight="15"/>
  <cols>
    <col min="1" max="1" width="8.421875" style="0" customWidth="1"/>
    <col min="2" max="2" width="11.421875" style="0" customWidth="1"/>
    <col min="3" max="4" width="12.28125" style="0" customWidth="1"/>
    <col min="5" max="5" width="13.140625" style="0" customWidth="1"/>
    <col min="6" max="6" width="11.57421875" style="0" customWidth="1"/>
    <col min="7" max="7" width="9.57421875" style="0" customWidth="1"/>
    <col min="8" max="8" width="10.00390625" style="0" customWidth="1"/>
    <col min="9" max="9" width="11.421875" style="0" customWidth="1"/>
    <col min="10" max="10" width="13.140625" style="0" customWidth="1"/>
  </cols>
  <sheetData>
    <row r="2" spans="1:10" ht="21.75" customHeight="1">
      <c r="A2" s="284" t="s">
        <v>399</v>
      </c>
      <c r="B2" s="284"/>
      <c r="C2" s="284"/>
      <c r="D2" s="284"/>
      <c r="E2" s="284"/>
      <c r="F2" s="284"/>
      <c r="G2" s="284"/>
      <c r="H2" s="284"/>
      <c r="I2" s="284"/>
      <c r="J2" s="284"/>
    </row>
    <row r="3" spans="1:10" ht="21.75" customHeight="1">
      <c r="A3" s="286" t="s">
        <v>491</v>
      </c>
      <c r="B3" s="286"/>
      <c r="C3" s="291" t="s">
        <v>129</v>
      </c>
      <c r="D3" s="291"/>
      <c r="E3" s="291"/>
      <c r="F3" s="291"/>
      <c r="G3" s="291"/>
      <c r="H3" s="291"/>
      <c r="I3" s="285" t="s">
        <v>88</v>
      </c>
      <c r="J3" s="285"/>
    </row>
    <row r="4" spans="1:10" ht="52.5" customHeight="1" thickBot="1">
      <c r="A4" s="109" t="s">
        <v>10</v>
      </c>
      <c r="B4" s="109" t="s">
        <v>130</v>
      </c>
      <c r="C4" s="109" t="s">
        <v>131</v>
      </c>
      <c r="D4" s="109" t="s">
        <v>132</v>
      </c>
      <c r="E4" s="109" t="s">
        <v>133</v>
      </c>
      <c r="F4" s="109" t="s">
        <v>134</v>
      </c>
      <c r="G4" s="109" t="s">
        <v>135</v>
      </c>
      <c r="H4" s="134" t="s">
        <v>136</v>
      </c>
      <c r="I4" s="134" t="s">
        <v>137</v>
      </c>
      <c r="J4" s="134" t="s">
        <v>3</v>
      </c>
    </row>
    <row r="5" spans="1:10" ht="21.75" customHeight="1" thickTop="1">
      <c r="A5" s="234" t="s">
        <v>408</v>
      </c>
      <c r="B5" s="65">
        <v>1359600</v>
      </c>
      <c r="C5" s="65">
        <v>2016650</v>
      </c>
      <c r="D5" s="65">
        <v>11000</v>
      </c>
      <c r="E5" s="65">
        <v>332850</v>
      </c>
      <c r="F5" s="65">
        <v>0</v>
      </c>
      <c r="G5" s="65">
        <v>185550</v>
      </c>
      <c r="H5" s="65">
        <v>5000</v>
      </c>
      <c r="I5" s="65">
        <v>36150</v>
      </c>
      <c r="J5" s="13">
        <f>B5+C5+D5+E5+F5+G5+H5+I5</f>
        <v>3946800</v>
      </c>
    </row>
    <row r="6" spans="1:10" ht="21.75" customHeight="1">
      <c r="A6" s="235" t="s">
        <v>34</v>
      </c>
      <c r="B6" s="66">
        <v>52380</v>
      </c>
      <c r="C6" s="66">
        <v>121950</v>
      </c>
      <c r="D6" s="66">
        <v>33500</v>
      </c>
      <c r="E6" s="66">
        <v>30300</v>
      </c>
      <c r="F6" s="66">
        <v>1000</v>
      </c>
      <c r="G6" s="66">
        <v>15250</v>
      </c>
      <c r="H6" s="66">
        <v>5000</v>
      </c>
      <c r="I6" s="66">
        <v>15492</v>
      </c>
      <c r="J6" s="66">
        <f aca="true" t="shared" si="0" ref="J6:J17">B6+C6+D6+E6+F6+G6+H6+I6</f>
        <v>274872</v>
      </c>
    </row>
    <row r="7" spans="1:10" ht="21.75" customHeight="1">
      <c r="A7" s="234" t="s">
        <v>35</v>
      </c>
      <c r="B7" s="65">
        <v>83900</v>
      </c>
      <c r="C7" s="65">
        <v>480000</v>
      </c>
      <c r="D7" s="65">
        <v>88450</v>
      </c>
      <c r="E7" s="65">
        <v>130050</v>
      </c>
      <c r="F7" s="65">
        <v>5000</v>
      </c>
      <c r="G7" s="65">
        <v>81000</v>
      </c>
      <c r="H7" s="65">
        <v>0</v>
      </c>
      <c r="I7" s="65">
        <v>5000</v>
      </c>
      <c r="J7" s="13">
        <f t="shared" si="0"/>
        <v>873400</v>
      </c>
    </row>
    <row r="8" spans="1:10" ht="21.75" customHeight="1">
      <c r="A8" s="235" t="s">
        <v>472</v>
      </c>
      <c r="B8" s="66">
        <v>103950</v>
      </c>
      <c r="C8" s="66">
        <v>543590</v>
      </c>
      <c r="D8" s="66">
        <v>91920</v>
      </c>
      <c r="E8" s="66">
        <v>120450</v>
      </c>
      <c r="F8" s="66">
        <v>2310</v>
      </c>
      <c r="G8" s="66">
        <v>2020</v>
      </c>
      <c r="H8" s="66">
        <v>6550</v>
      </c>
      <c r="I8" s="66">
        <v>77310</v>
      </c>
      <c r="J8" s="66">
        <f t="shared" si="0"/>
        <v>948100</v>
      </c>
    </row>
    <row r="9" spans="1:10" ht="21.75" customHeight="1">
      <c r="A9" s="234" t="s">
        <v>36</v>
      </c>
      <c r="B9" s="65">
        <v>2139575</v>
      </c>
      <c r="C9" s="65">
        <v>19651500</v>
      </c>
      <c r="D9" s="65">
        <v>1748110</v>
      </c>
      <c r="E9" s="65">
        <v>931900</v>
      </c>
      <c r="F9" s="65">
        <v>0</v>
      </c>
      <c r="G9" s="65">
        <v>508000</v>
      </c>
      <c r="H9" s="65">
        <v>30000</v>
      </c>
      <c r="I9" s="65">
        <v>1584225</v>
      </c>
      <c r="J9" s="13">
        <f t="shared" si="0"/>
        <v>26593310</v>
      </c>
    </row>
    <row r="10" spans="1:10" ht="21.75" customHeight="1">
      <c r="A10" s="235" t="s">
        <v>37</v>
      </c>
      <c r="B10" s="66">
        <v>164912</v>
      </c>
      <c r="C10" s="66">
        <v>1491550</v>
      </c>
      <c r="D10" s="66">
        <v>559945</v>
      </c>
      <c r="E10" s="66">
        <v>156100</v>
      </c>
      <c r="F10" s="66">
        <v>35700</v>
      </c>
      <c r="G10" s="66">
        <v>31700</v>
      </c>
      <c r="H10" s="66">
        <v>60600</v>
      </c>
      <c r="I10" s="66">
        <v>33800</v>
      </c>
      <c r="J10" s="66">
        <f t="shared" si="0"/>
        <v>2534307</v>
      </c>
    </row>
    <row r="11" spans="1:10" ht="21.75" customHeight="1">
      <c r="A11" s="234" t="s">
        <v>38</v>
      </c>
      <c r="B11" s="65">
        <v>448200</v>
      </c>
      <c r="C11" s="65">
        <v>1454600</v>
      </c>
      <c r="D11" s="65">
        <v>1268120</v>
      </c>
      <c r="E11" s="65">
        <v>76400</v>
      </c>
      <c r="F11" s="65">
        <v>215000</v>
      </c>
      <c r="G11" s="65">
        <v>0</v>
      </c>
      <c r="H11" s="65">
        <v>5750</v>
      </c>
      <c r="I11" s="65">
        <v>147450</v>
      </c>
      <c r="J11" s="13">
        <f t="shared" si="0"/>
        <v>3615520</v>
      </c>
    </row>
    <row r="12" spans="1:10" ht="21.75" customHeight="1">
      <c r="A12" s="235" t="s">
        <v>39</v>
      </c>
      <c r="B12" s="66">
        <v>422500</v>
      </c>
      <c r="C12" s="66">
        <v>1471850</v>
      </c>
      <c r="D12" s="66">
        <v>389050</v>
      </c>
      <c r="E12" s="66">
        <v>257050</v>
      </c>
      <c r="F12" s="66">
        <v>135000</v>
      </c>
      <c r="G12" s="66">
        <v>66000</v>
      </c>
      <c r="H12" s="66">
        <v>10400</v>
      </c>
      <c r="I12" s="66">
        <v>17000</v>
      </c>
      <c r="J12" s="66">
        <f t="shared" si="0"/>
        <v>2768850</v>
      </c>
    </row>
    <row r="13" spans="1:10" ht="21.75" customHeight="1">
      <c r="A13" s="234" t="s">
        <v>410</v>
      </c>
      <c r="B13" s="65">
        <v>7500</v>
      </c>
      <c r="C13" s="65">
        <v>125000</v>
      </c>
      <c r="D13" s="65">
        <v>9500</v>
      </c>
      <c r="E13" s="65">
        <v>11000</v>
      </c>
      <c r="F13" s="65">
        <v>0</v>
      </c>
      <c r="G13" s="65">
        <v>0</v>
      </c>
      <c r="H13" s="65">
        <v>2000</v>
      </c>
      <c r="I13" s="65">
        <v>0</v>
      </c>
      <c r="J13" s="13">
        <f t="shared" si="0"/>
        <v>155000</v>
      </c>
    </row>
    <row r="14" spans="1:10" ht="21.75" customHeight="1">
      <c r="A14" s="235" t="s">
        <v>473</v>
      </c>
      <c r="B14" s="66">
        <v>26140</v>
      </c>
      <c r="C14" s="66">
        <v>203500</v>
      </c>
      <c r="D14" s="66">
        <v>245000</v>
      </c>
      <c r="E14" s="66">
        <v>42150</v>
      </c>
      <c r="F14" s="66">
        <v>0</v>
      </c>
      <c r="G14" s="66">
        <v>19560</v>
      </c>
      <c r="H14" s="66">
        <v>1000</v>
      </c>
      <c r="I14" s="66">
        <v>3400</v>
      </c>
      <c r="J14" s="66">
        <f t="shared" si="0"/>
        <v>540750</v>
      </c>
    </row>
    <row r="15" spans="1:10" ht="21.75" customHeight="1">
      <c r="A15" s="234" t="s">
        <v>474</v>
      </c>
      <c r="B15" s="65">
        <v>1602570</v>
      </c>
      <c r="C15" s="65">
        <v>17594472</v>
      </c>
      <c r="D15" s="65">
        <v>8800</v>
      </c>
      <c r="E15" s="65">
        <v>22100</v>
      </c>
      <c r="F15" s="65">
        <v>5350</v>
      </c>
      <c r="G15" s="65">
        <v>36450</v>
      </c>
      <c r="H15" s="65">
        <v>48450</v>
      </c>
      <c r="I15" s="65">
        <v>29550</v>
      </c>
      <c r="J15" s="13">
        <f t="shared" si="0"/>
        <v>19347742</v>
      </c>
    </row>
    <row r="16" spans="1:10" ht="21.75" customHeight="1">
      <c r="A16" s="235" t="s">
        <v>40</v>
      </c>
      <c r="B16" s="66">
        <v>40000</v>
      </c>
      <c r="C16" s="66">
        <v>58000</v>
      </c>
      <c r="D16" s="66">
        <v>18300</v>
      </c>
      <c r="E16" s="66">
        <v>15600</v>
      </c>
      <c r="F16" s="66">
        <v>0</v>
      </c>
      <c r="G16" s="66">
        <v>0</v>
      </c>
      <c r="H16" s="66">
        <v>0</v>
      </c>
      <c r="I16" s="66">
        <v>19000</v>
      </c>
      <c r="J16" s="66">
        <f t="shared" si="0"/>
        <v>150900</v>
      </c>
    </row>
    <row r="17" spans="1:10" ht="21.75" customHeight="1" thickBot="1">
      <c r="A17" s="234" t="s">
        <v>41</v>
      </c>
      <c r="B17" s="65">
        <v>750750</v>
      </c>
      <c r="C17" s="65">
        <v>4824000</v>
      </c>
      <c r="D17" s="65">
        <v>1224800</v>
      </c>
      <c r="E17" s="65">
        <v>300400</v>
      </c>
      <c r="F17" s="65">
        <v>0</v>
      </c>
      <c r="G17" s="65">
        <v>870000</v>
      </c>
      <c r="H17" s="65">
        <v>3755000</v>
      </c>
      <c r="I17" s="65">
        <v>963000</v>
      </c>
      <c r="J17" s="13">
        <f t="shared" si="0"/>
        <v>12687950</v>
      </c>
    </row>
    <row r="18" spans="1:10" ht="21.75" customHeight="1" thickBot="1">
      <c r="A18" s="175" t="s">
        <v>3</v>
      </c>
      <c r="B18" s="22">
        <f aca="true" t="shared" si="1" ref="B18:J18">SUM(B5:B17)</f>
        <v>7201977</v>
      </c>
      <c r="C18" s="22">
        <f t="shared" si="1"/>
        <v>50036662</v>
      </c>
      <c r="D18" s="22">
        <f t="shared" si="1"/>
        <v>5696495</v>
      </c>
      <c r="E18" s="22">
        <f t="shared" si="1"/>
        <v>2426350</v>
      </c>
      <c r="F18" s="22">
        <f t="shared" si="1"/>
        <v>399360</v>
      </c>
      <c r="G18" s="22">
        <f t="shared" si="1"/>
        <v>1815530</v>
      </c>
      <c r="H18" s="22">
        <f t="shared" si="1"/>
        <v>3929750</v>
      </c>
      <c r="I18" s="22">
        <f t="shared" si="1"/>
        <v>2931377</v>
      </c>
      <c r="J18" s="22">
        <f t="shared" si="1"/>
        <v>74437501</v>
      </c>
    </row>
    <row r="19" ht="15.75" thickTop="1"/>
    <row r="20" spans="1:6" ht="15">
      <c r="A20" s="25"/>
      <c r="B20" s="25"/>
      <c r="C20" s="25"/>
      <c r="D20" s="25"/>
      <c r="E20" s="25"/>
      <c r="F20" s="25"/>
    </row>
  </sheetData>
  <sheetProtection/>
  <mergeCells count="4">
    <mergeCell ref="A2:J2"/>
    <mergeCell ref="A3:B3"/>
    <mergeCell ref="C3:H3"/>
    <mergeCell ref="I3:J3"/>
  </mergeCells>
  <printOptions/>
  <pageMargins left="1" right="1" top="1" bottom="1" header="0.5" footer="0.5"/>
  <pageSetup horizontalDpi="600" verticalDpi="60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3:G19"/>
  <sheetViews>
    <sheetView rightToLeft="1" zoomScalePageLayoutView="0" workbookViewId="0" topLeftCell="A1">
      <selection activeCell="K9" sqref="K9"/>
    </sheetView>
  </sheetViews>
  <sheetFormatPr defaultColWidth="9.140625" defaultRowHeight="15"/>
  <cols>
    <col min="1" max="1" width="7.28125" style="0" customWidth="1"/>
    <col min="2" max="2" width="14.57421875" style="0" customWidth="1"/>
    <col min="3" max="3" width="17.28125" style="0" customWidth="1"/>
    <col min="4" max="4" width="16.421875" style="0" customWidth="1"/>
    <col min="5" max="5" width="19.7109375" style="0" customWidth="1"/>
    <col min="6" max="6" width="17.8515625" style="0" customWidth="1"/>
    <col min="7" max="7" width="21.8515625" style="0" customWidth="1"/>
  </cols>
  <sheetData>
    <row r="3" spans="2:7" ht="21.75" customHeight="1">
      <c r="B3" s="284" t="s">
        <v>400</v>
      </c>
      <c r="C3" s="284"/>
      <c r="D3" s="284"/>
      <c r="E3" s="284"/>
      <c r="F3" s="284"/>
      <c r="G3" s="284"/>
    </row>
    <row r="4" spans="2:7" ht="21.75" customHeight="1">
      <c r="B4" s="286" t="s">
        <v>490</v>
      </c>
      <c r="C4" s="286"/>
      <c r="D4" s="291" t="s">
        <v>138</v>
      </c>
      <c r="E4" s="291"/>
      <c r="F4" s="104"/>
      <c r="G4" s="133" t="s">
        <v>88</v>
      </c>
    </row>
    <row r="5" spans="2:7" ht="21.75" customHeight="1" thickBot="1">
      <c r="B5" s="109" t="s">
        <v>10</v>
      </c>
      <c r="C5" s="109" t="s">
        <v>139</v>
      </c>
      <c r="D5" s="109" t="s">
        <v>140</v>
      </c>
      <c r="E5" s="109" t="s">
        <v>141</v>
      </c>
      <c r="F5" s="109" t="s">
        <v>277</v>
      </c>
      <c r="G5" s="109" t="s">
        <v>239</v>
      </c>
    </row>
    <row r="6" spans="2:7" ht="21.75" customHeight="1" thickTop="1">
      <c r="B6" s="224" t="s">
        <v>408</v>
      </c>
      <c r="C6" s="12">
        <v>217354</v>
      </c>
      <c r="D6" s="12">
        <v>135425</v>
      </c>
      <c r="E6" s="12">
        <v>100000</v>
      </c>
      <c r="F6" s="12">
        <v>0</v>
      </c>
      <c r="G6" s="12">
        <f>C6+D6+E6+F6</f>
        <v>452779</v>
      </c>
    </row>
    <row r="7" spans="2:7" ht="21.75" customHeight="1">
      <c r="B7" s="106" t="s">
        <v>34</v>
      </c>
      <c r="C7" s="65">
        <v>35060</v>
      </c>
      <c r="D7" s="65">
        <v>30120</v>
      </c>
      <c r="E7" s="65">
        <v>4000</v>
      </c>
      <c r="F7" s="65">
        <v>4120</v>
      </c>
      <c r="G7" s="65">
        <f aca="true" t="shared" si="0" ref="G7:G18">C7+D7+E7+F7</f>
        <v>73300</v>
      </c>
    </row>
    <row r="8" spans="2:7" ht="21.75" customHeight="1">
      <c r="B8" s="107" t="s">
        <v>35</v>
      </c>
      <c r="C8" s="66">
        <v>113750</v>
      </c>
      <c r="D8" s="66">
        <v>20000</v>
      </c>
      <c r="E8" s="66">
        <v>18000</v>
      </c>
      <c r="F8" s="66">
        <v>26600</v>
      </c>
      <c r="G8" s="12">
        <f t="shared" si="0"/>
        <v>178350</v>
      </c>
    </row>
    <row r="9" spans="2:7" ht="21.75" customHeight="1">
      <c r="B9" s="106" t="s">
        <v>472</v>
      </c>
      <c r="C9" s="65">
        <v>90050</v>
      </c>
      <c r="D9" s="65">
        <v>3480</v>
      </c>
      <c r="E9" s="65">
        <v>34750</v>
      </c>
      <c r="F9" s="65">
        <v>12850</v>
      </c>
      <c r="G9" s="65">
        <f t="shared" si="0"/>
        <v>141130</v>
      </c>
    </row>
    <row r="10" spans="2:7" ht="21.75" customHeight="1">
      <c r="B10" s="107" t="s">
        <v>36</v>
      </c>
      <c r="C10" s="66">
        <v>791800</v>
      </c>
      <c r="D10" s="66">
        <v>84275</v>
      </c>
      <c r="E10" s="66">
        <v>257000</v>
      </c>
      <c r="F10" s="66">
        <v>196300</v>
      </c>
      <c r="G10" s="12">
        <f t="shared" si="0"/>
        <v>1329375</v>
      </c>
    </row>
    <row r="11" spans="2:7" ht="21.75" customHeight="1">
      <c r="B11" s="106" t="s">
        <v>37</v>
      </c>
      <c r="C11" s="65">
        <v>161700</v>
      </c>
      <c r="D11" s="65">
        <v>51657</v>
      </c>
      <c r="E11" s="65">
        <v>5000</v>
      </c>
      <c r="F11" s="65">
        <v>7563</v>
      </c>
      <c r="G11" s="65">
        <f t="shared" si="0"/>
        <v>225920</v>
      </c>
    </row>
    <row r="12" spans="2:7" ht="21.75" customHeight="1">
      <c r="B12" s="107" t="s">
        <v>38</v>
      </c>
      <c r="C12" s="66">
        <v>232400</v>
      </c>
      <c r="D12" s="66">
        <v>2500</v>
      </c>
      <c r="E12" s="66">
        <v>0</v>
      </c>
      <c r="F12" s="66">
        <v>39300</v>
      </c>
      <c r="G12" s="12">
        <f t="shared" si="0"/>
        <v>274200</v>
      </c>
    </row>
    <row r="13" spans="2:7" ht="21.75" customHeight="1">
      <c r="B13" s="106" t="s">
        <v>39</v>
      </c>
      <c r="C13" s="65">
        <v>230500</v>
      </c>
      <c r="D13" s="65">
        <v>16500</v>
      </c>
      <c r="E13" s="65">
        <v>46000</v>
      </c>
      <c r="F13" s="65">
        <v>23700</v>
      </c>
      <c r="G13" s="65">
        <f t="shared" si="0"/>
        <v>316700</v>
      </c>
    </row>
    <row r="14" spans="2:7" ht="21.75" customHeight="1">
      <c r="B14" s="107" t="s">
        <v>410</v>
      </c>
      <c r="C14" s="66">
        <v>35000</v>
      </c>
      <c r="D14" s="66">
        <v>0</v>
      </c>
      <c r="E14" s="66">
        <v>3000</v>
      </c>
      <c r="F14" s="66">
        <v>800</v>
      </c>
      <c r="G14" s="12">
        <f t="shared" si="0"/>
        <v>38800</v>
      </c>
    </row>
    <row r="15" spans="2:7" ht="21.75" customHeight="1">
      <c r="B15" s="106" t="s">
        <v>473</v>
      </c>
      <c r="C15" s="65">
        <v>46600</v>
      </c>
      <c r="D15" s="65">
        <v>23900</v>
      </c>
      <c r="E15" s="65">
        <v>34930</v>
      </c>
      <c r="F15" s="65">
        <v>10950</v>
      </c>
      <c r="G15" s="65">
        <f t="shared" si="0"/>
        <v>116380</v>
      </c>
    </row>
    <row r="16" spans="2:7" ht="21.75" customHeight="1">
      <c r="B16" s="107" t="s">
        <v>474</v>
      </c>
      <c r="C16" s="66">
        <v>98442</v>
      </c>
      <c r="D16" s="66">
        <v>17100</v>
      </c>
      <c r="E16" s="66">
        <v>19958</v>
      </c>
      <c r="F16" s="66">
        <v>6650</v>
      </c>
      <c r="G16" s="12">
        <f t="shared" si="0"/>
        <v>142150</v>
      </c>
    </row>
    <row r="17" spans="2:7" ht="15.75">
      <c r="B17" s="106" t="s">
        <v>40</v>
      </c>
      <c r="C17" s="65">
        <v>56300</v>
      </c>
      <c r="D17" s="65">
        <v>10500</v>
      </c>
      <c r="E17" s="65">
        <v>6000</v>
      </c>
      <c r="F17" s="65">
        <v>3100</v>
      </c>
      <c r="G17" s="65">
        <f t="shared" si="0"/>
        <v>75900</v>
      </c>
    </row>
    <row r="18" spans="2:7" ht="15.75">
      <c r="B18" s="107" t="s">
        <v>41</v>
      </c>
      <c r="C18" s="66">
        <v>1245050</v>
      </c>
      <c r="D18" s="66">
        <v>400000</v>
      </c>
      <c r="E18" s="66">
        <v>280250</v>
      </c>
      <c r="F18" s="66">
        <v>253800</v>
      </c>
      <c r="G18" s="12">
        <f t="shared" si="0"/>
        <v>2179100</v>
      </c>
    </row>
    <row r="19" spans="2:7" ht="16.5" thickBot="1">
      <c r="B19" s="237" t="s">
        <v>3</v>
      </c>
      <c r="C19" s="222">
        <f>SUM(C6:C18)</f>
        <v>3354006</v>
      </c>
      <c r="D19" s="222">
        <f>SUM(D6:D18)</f>
        <v>795457</v>
      </c>
      <c r="E19" s="222">
        <f>SUM(E6:E18)</f>
        <v>808888</v>
      </c>
      <c r="F19" s="222">
        <f>SUM(F6:F18)</f>
        <v>585733</v>
      </c>
      <c r="G19" s="222">
        <f>SUM(G6:G18)</f>
        <v>5544084</v>
      </c>
    </row>
    <row r="20" ht="15.75" thickTop="1"/>
  </sheetData>
  <sheetProtection/>
  <mergeCells count="3">
    <mergeCell ref="B3:G3"/>
    <mergeCell ref="B4:C4"/>
    <mergeCell ref="D4:E4"/>
  </mergeCells>
  <printOptions/>
  <pageMargins left="1" right="1" top="1" bottom="1" header="0.5" footer="0.5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2:P27"/>
  <sheetViews>
    <sheetView rightToLeft="1" zoomScalePageLayoutView="0" workbookViewId="0" topLeftCell="A1">
      <selection activeCell="K22" sqref="K22"/>
    </sheetView>
  </sheetViews>
  <sheetFormatPr defaultColWidth="9.140625" defaultRowHeight="15"/>
  <cols>
    <col min="1" max="1" width="8.8515625" style="0" customWidth="1"/>
    <col min="2" max="2" width="10.7109375" style="0" customWidth="1"/>
    <col min="3" max="3" width="13.8515625" style="0" customWidth="1"/>
    <col min="4" max="4" width="16.28125" style="0" customWidth="1"/>
    <col min="5" max="5" width="15.57421875" style="0" customWidth="1"/>
    <col min="6" max="6" width="17.140625" style="0" customWidth="1"/>
    <col min="7" max="7" width="17.28125" style="0" customWidth="1"/>
    <col min="8" max="8" width="14.421875" style="0" customWidth="1"/>
    <col min="9" max="9" width="6.00390625" style="0" customWidth="1"/>
    <col min="10" max="10" width="5.7109375" style="0" customWidth="1"/>
    <col min="11" max="12" width="8.8515625" style="0" customWidth="1"/>
    <col min="13" max="13" width="8.28125" style="0" customWidth="1"/>
    <col min="14" max="14" width="8.8515625" style="0" customWidth="1"/>
    <col min="16" max="16" width="19.00390625" style="0" customWidth="1"/>
  </cols>
  <sheetData>
    <row r="2" spans="2:8" ht="21.75" customHeight="1">
      <c r="B2" s="284" t="s">
        <v>400</v>
      </c>
      <c r="C2" s="284"/>
      <c r="D2" s="284"/>
      <c r="E2" s="284"/>
      <c r="F2" s="284"/>
      <c r="G2" s="284"/>
      <c r="H2" s="284"/>
    </row>
    <row r="3" spans="2:8" ht="21.75" customHeight="1">
      <c r="B3" s="286" t="s">
        <v>492</v>
      </c>
      <c r="C3" s="286"/>
      <c r="D3" s="291" t="s">
        <v>142</v>
      </c>
      <c r="E3" s="291"/>
      <c r="F3" s="291"/>
      <c r="G3" s="285" t="s">
        <v>88</v>
      </c>
      <c r="H3" s="285"/>
    </row>
    <row r="4" spans="2:16" ht="47.25" customHeight="1" thickBot="1">
      <c r="B4" s="109" t="s">
        <v>10</v>
      </c>
      <c r="C4" s="134" t="s">
        <v>143</v>
      </c>
      <c r="D4" s="134" t="s">
        <v>144</v>
      </c>
      <c r="E4" s="134" t="s">
        <v>145</v>
      </c>
      <c r="F4" s="134" t="s">
        <v>146</v>
      </c>
      <c r="G4" s="134" t="s">
        <v>147</v>
      </c>
      <c r="H4" s="134" t="s">
        <v>148</v>
      </c>
      <c r="K4" s="223" t="s">
        <v>426</v>
      </c>
      <c r="L4" s="223" t="s">
        <v>427</v>
      </c>
      <c r="M4" s="223" t="s">
        <v>428</v>
      </c>
      <c r="N4" s="223" t="s">
        <v>429</v>
      </c>
      <c r="O4" s="223" t="s">
        <v>430</v>
      </c>
      <c r="P4" t="s">
        <v>431</v>
      </c>
    </row>
    <row r="5" spans="2:16" ht="21.75" customHeight="1" thickTop="1">
      <c r="B5" s="106" t="s">
        <v>408</v>
      </c>
      <c r="C5" s="65">
        <v>322000</v>
      </c>
      <c r="D5" s="65">
        <v>925300</v>
      </c>
      <c r="E5" s="65">
        <v>5000</v>
      </c>
      <c r="F5" s="65">
        <f>'مستلزمات خدمية'!J5+'مستلزمات سلعية'!G6+'مصاريف اخرى'!C5+'مصاريف اخرى'!D5+'مصاريف اخرى'!E5</f>
        <v>5651879</v>
      </c>
      <c r="G5" s="65">
        <v>0</v>
      </c>
      <c r="H5" s="65">
        <v>0</v>
      </c>
      <c r="K5">
        <v>3946800</v>
      </c>
      <c r="L5">
        <v>452779</v>
      </c>
      <c r="M5">
        <v>322000</v>
      </c>
      <c r="N5">
        <v>925300</v>
      </c>
      <c r="O5">
        <v>5000</v>
      </c>
      <c r="P5">
        <f>K5+L5+M5+N5+O5</f>
        <v>5651879</v>
      </c>
    </row>
    <row r="6" spans="2:16" ht="21.75" customHeight="1">
      <c r="B6" s="107" t="s">
        <v>34</v>
      </c>
      <c r="C6" s="66">
        <v>82412</v>
      </c>
      <c r="D6" s="66">
        <v>238206</v>
      </c>
      <c r="E6" s="66">
        <v>8110</v>
      </c>
      <c r="F6" s="66">
        <f>'مستلزمات خدمية'!J6+'مستلزمات سلعية'!G7+'مصاريف اخرى'!C6+'مصاريف اخرى'!D6+'مصاريف اخرى'!E6</f>
        <v>676900</v>
      </c>
      <c r="G6" s="66">
        <v>0</v>
      </c>
      <c r="H6" s="66">
        <v>0</v>
      </c>
      <c r="K6">
        <v>274872</v>
      </c>
      <c r="L6">
        <v>73300</v>
      </c>
      <c r="M6">
        <v>82412</v>
      </c>
      <c r="N6">
        <v>238206</v>
      </c>
      <c r="O6">
        <v>8110</v>
      </c>
      <c r="P6">
        <f aca="true" t="shared" si="0" ref="P6:P17">K6+L6+M6+N6+O6</f>
        <v>676900</v>
      </c>
    </row>
    <row r="7" spans="2:16" ht="21.75" customHeight="1">
      <c r="B7" s="106" t="s">
        <v>35</v>
      </c>
      <c r="C7" s="65">
        <v>169000</v>
      </c>
      <c r="D7" s="65">
        <v>681734</v>
      </c>
      <c r="E7" s="65">
        <v>40000</v>
      </c>
      <c r="F7" s="65">
        <f>'مستلزمات خدمية'!J7+'مستلزمات سلعية'!G8+'مصاريف اخرى'!C7+'مصاريف اخرى'!D7+'مصاريف اخرى'!E7</f>
        <v>1942484</v>
      </c>
      <c r="G7" s="65">
        <v>10961090</v>
      </c>
      <c r="H7" s="65">
        <v>0</v>
      </c>
      <c r="K7">
        <v>873400</v>
      </c>
      <c r="L7">
        <v>178350</v>
      </c>
      <c r="M7">
        <v>169000</v>
      </c>
      <c r="N7">
        <v>681734</v>
      </c>
      <c r="O7">
        <v>40000</v>
      </c>
      <c r="P7">
        <f t="shared" si="0"/>
        <v>1942484</v>
      </c>
    </row>
    <row r="8" spans="2:16" ht="21.75" customHeight="1">
      <c r="B8" s="107" t="s">
        <v>472</v>
      </c>
      <c r="C8" s="66">
        <v>0</v>
      </c>
      <c r="D8" s="66">
        <v>0</v>
      </c>
      <c r="E8" s="66">
        <v>5210</v>
      </c>
      <c r="F8" s="66">
        <f>'مستلزمات خدمية'!J8+'مستلزمات سلعية'!G9+'مصاريف اخرى'!C8+'مصاريف اخرى'!D8+'مصاريف اخرى'!E8</f>
        <v>1094440</v>
      </c>
      <c r="G8" s="66">
        <v>371750</v>
      </c>
      <c r="H8" s="66">
        <v>0</v>
      </c>
      <c r="K8">
        <v>948100</v>
      </c>
      <c r="L8">
        <v>141130</v>
      </c>
      <c r="M8">
        <v>0</v>
      </c>
      <c r="N8">
        <v>0</v>
      </c>
      <c r="O8">
        <v>5210</v>
      </c>
      <c r="P8">
        <f t="shared" si="0"/>
        <v>1094440</v>
      </c>
    </row>
    <row r="9" spans="2:16" ht="21.75" customHeight="1">
      <c r="B9" s="106" t="s">
        <v>36</v>
      </c>
      <c r="C9" s="65">
        <v>3448025</v>
      </c>
      <c r="D9" s="65">
        <v>6144951</v>
      </c>
      <c r="E9" s="65">
        <v>2071300</v>
      </c>
      <c r="F9" s="65">
        <f>'مستلزمات خدمية'!J9+'مستلزمات سلعية'!G10+'مصاريف اخرى'!C9+'مصاريف اخرى'!D9+'مصاريف اخرى'!E9</f>
        <v>39586961</v>
      </c>
      <c r="G9" s="65">
        <v>315000</v>
      </c>
      <c r="H9" s="65">
        <v>0</v>
      </c>
      <c r="K9">
        <v>26593310</v>
      </c>
      <c r="L9">
        <v>1329375</v>
      </c>
      <c r="M9">
        <v>3448025</v>
      </c>
      <c r="N9">
        <v>6144951</v>
      </c>
      <c r="O9">
        <v>2071300</v>
      </c>
      <c r="P9">
        <f t="shared" si="0"/>
        <v>39586961</v>
      </c>
    </row>
    <row r="10" spans="2:16" ht="21.75" customHeight="1">
      <c r="B10" s="107" t="s">
        <v>37</v>
      </c>
      <c r="C10" s="66">
        <v>178135</v>
      </c>
      <c r="D10" s="66">
        <v>350874</v>
      </c>
      <c r="E10" s="66">
        <v>361090</v>
      </c>
      <c r="F10" s="66">
        <f>'مستلزمات خدمية'!J10+'مستلزمات سلعية'!G11+'مصاريف اخرى'!C10+'مصاريف اخرى'!D10+'مصاريف اخرى'!E10</f>
        <v>3650326</v>
      </c>
      <c r="G10" s="66">
        <v>11399541</v>
      </c>
      <c r="H10" s="66">
        <v>30000</v>
      </c>
      <c r="K10">
        <v>2534307</v>
      </c>
      <c r="L10">
        <v>225920</v>
      </c>
      <c r="M10">
        <v>178135</v>
      </c>
      <c r="N10">
        <v>350874</v>
      </c>
      <c r="O10">
        <v>361090</v>
      </c>
      <c r="P10">
        <f t="shared" si="0"/>
        <v>3650326</v>
      </c>
    </row>
    <row r="11" spans="2:16" ht="21.75" customHeight="1">
      <c r="B11" s="106" t="s">
        <v>38</v>
      </c>
      <c r="C11" s="65">
        <v>0</v>
      </c>
      <c r="D11" s="65">
        <v>137500</v>
      </c>
      <c r="E11" s="65">
        <v>78900</v>
      </c>
      <c r="F11" s="65">
        <f>'مستلزمات خدمية'!J11+'مستلزمات سلعية'!G12+'مصاريف اخرى'!C11+'مصاريف اخرى'!D11+'مصاريف اخرى'!E11</f>
        <v>4106120</v>
      </c>
      <c r="G11" s="65">
        <v>2915203</v>
      </c>
      <c r="H11" s="65">
        <v>0</v>
      </c>
      <c r="K11">
        <v>3615520</v>
      </c>
      <c r="L11">
        <v>274200</v>
      </c>
      <c r="M11">
        <v>0</v>
      </c>
      <c r="N11">
        <v>137500</v>
      </c>
      <c r="O11">
        <v>78900</v>
      </c>
      <c r="P11">
        <f t="shared" si="0"/>
        <v>4106120</v>
      </c>
    </row>
    <row r="12" spans="2:16" ht="21.75" customHeight="1">
      <c r="B12" s="107" t="s">
        <v>39</v>
      </c>
      <c r="C12" s="66">
        <v>12000</v>
      </c>
      <c r="D12" s="66">
        <v>1579350</v>
      </c>
      <c r="E12" s="66">
        <v>21000</v>
      </c>
      <c r="F12" s="66">
        <f>'مستلزمات خدمية'!J12+'مستلزمات سلعية'!G13+'مصاريف اخرى'!C12+'مصاريف اخرى'!D12+'مصاريف اخرى'!E12</f>
        <v>4697900</v>
      </c>
      <c r="G12" s="66">
        <v>904905000</v>
      </c>
      <c r="H12" s="66">
        <v>0</v>
      </c>
      <c r="K12">
        <v>2768850</v>
      </c>
      <c r="L12">
        <v>316700</v>
      </c>
      <c r="M12">
        <v>12000</v>
      </c>
      <c r="N12">
        <v>1579350</v>
      </c>
      <c r="O12">
        <v>21000</v>
      </c>
      <c r="P12">
        <f t="shared" si="0"/>
        <v>4697900</v>
      </c>
    </row>
    <row r="13" spans="2:16" ht="21.75" customHeight="1">
      <c r="B13" s="106" t="s">
        <v>410</v>
      </c>
      <c r="C13" s="65">
        <v>0</v>
      </c>
      <c r="D13" s="65">
        <v>3500</v>
      </c>
      <c r="E13" s="65">
        <v>0</v>
      </c>
      <c r="F13" s="65">
        <f>'مستلزمات خدمية'!J13+'مستلزمات سلعية'!G14+'مصاريف اخرى'!C13+'مصاريف اخرى'!D13+'مصاريف اخرى'!E13</f>
        <v>197300</v>
      </c>
      <c r="G13" s="65">
        <v>0</v>
      </c>
      <c r="H13" s="65">
        <v>0</v>
      </c>
      <c r="K13">
        <v>155000</v>
      </c>
      <c r="L13">
        <v>38800</v>
      </c>
      <c r="M13">
        <v>0</v>
      </c>
      <c r="N13">
        <v>3500</v>
      </c>
      <c r="O13">
        <v>0</v>
      </c>
      <c r="P13">
        <f t="shared" si="0"/>
        <v>197300</v>
      </c>
    </row>
    <row r="14" spans="2:16" ht="21.75" customHeight="1">
      <c r="B14" s="107" t="s">
        <v>473</v>
      </c>
      <c r="C14" s="66">
        <v>0</v>
      </c>
      <c r="D14" s="66">
        <v>1466000</v>
      </c>
      <c r="E14" s="66">
        <v>0</v>
      </c>
      <c r="F14" s="66">
        <f>'مستلزمات خدمية'!J14+'مستلزمات سلعية'!G15+'مصاريف اخرى'!C14+'مصاريف اخرى'!D14+'مصاريف اخرى'!E14</f>
        <v>2123130</v>
      </c>
      <c r="G14" s="66">
        <v>9690000</v>
      </c>
      <c r="H14" s="66">
        <v>0</v>
      </c>
      <c r="K14">
        <v>540750</v>
      </c>
      <c r="L14">
        <v>116380</v>
      </c>
      <c r="M14">
        <v>0</v>
      </c>
      <c r="N14">
        <v>1466000</v>
      </c>
      <c r="O14">
        <v>0</v>
      </c>
      <c r="P14">
        <f t="shared" si="0"/>
        <v>2123130</v>
      </c>
    </row>
    <row r="15" spans="2:16" ht="21.75" customHeight="1">
      <c r="B15" s="106" t="s">
        <v>474</v>
      </c>
      <c r="C15" s="65">
        <v>3500</v>
      </c>
      <c r="D15" s="65">
        <v>35600</v>
      </c>
      <c r="E15" s="65">
        <v>700</v>
      </c>
      <c r="F15" s="65">
        <f>'مستلزمات خدمية'!J15+'مستلزمات سلعية'!G16+'مصاريف اخرى'!C15+'مصاريف اخرى'!D15+'مصاريف اخرى'!E15</f>
        <v>19529692</v>
      </c>
      <c r="G15" s="65">
        <v>0</v>
      </c>
      <c r="H15" s="65">
        <v>0</v>
      </c>
      <c r="K15">
        <v>19347742</v>
      </c>
      <c r="L15">
        <v>142150</v>
      </c>
      <c r="M15">
        <v>3500</v>
      </c>
      <c r="N15">
        <v>35600</v>
      </c>
      <c r="O15">
        <v>700</v>
      </c>
      <c r="P15">
        <f t="shared" si="0"/>
        <v>19529692</v>
      </c>
    </row>
    <row r="16" spans="2:16" ht="21.75" customHeight="1">
      <c r="B16" s="107" t="s">
        <v>40</v>
      </c>
      <c r="C16" s="66">
        <v>0</v>
      </c>
      <c r="D16" s="66">
        <v>191255</v>
      </c>
      <c r="E16" s="66">
        <v>0</v>
      </c>
      <c r="F16" s="66">
        <f>'مستلزمات خدمية'!J16+'مستلزمات سلعية'!G17+'مصاريف اخرى'!C16+'مصاريف اخرى'!D16+'مصاريف اخرى'!E16</f>
        <v>418055</v>
      </c>
      <c r="G16" s="66">
        <v>0</v>
      </c>
      <c r="H16" s="66">
        <v>0</v>
      </c>
      <c r="K16">
        <v>150900</v>
      </c>
      <c r="L16">
        <v>75900</v>
      </c>
      <c r="M16">
        <v>0</v>
      </c>
      <c r="N16">
        <v>191255</v>
      </c>
      <c r="O16">
        <v>0</v>
      </c>
      <c r="P16">
        <f t="shared" si="0"/>
        <v>418055</v>
      </c>
    </row>
    <row r="17" spans="2:16" ht="21.75" customHeight="1" thickBot="1">
      <c r="B17" s="106" t="s">
        <v>41</v>
      </c>
      <c r="C17" s="65">
        <v>2049128</v>
      </c>
      <c r="D17" s="65">
        <v>1707185</v>
      </c>
      <c r="E17" s="65">
        <v>66483</v>
      </c>
      <c r="F17" s="65">
        <f>'مستلزمات خدمية'!J17+'مستلزمات سلعية'!G18+'مصاريف اخرى'!C17+'مصاريف اخرى'!D17+'مصاريف اخرى'!E17</f>
        <v>18689846</v>
      </c>
      <c r="G17" s="65">
        <v>0</v>
      </c>
      <c r="H17" s="65">
        <v>0</v>
      </c>
      <c r="K17">
        <v>12687950</v>
      </c>
      <c r="L17">
        <v>2179100</v>
      </c>
      <c r="M17">
        <v>2049128</v>
      </c>
      <c r="N17">
        <v>1707185</v>
      </c>
      <c r="O17">
        <v>66483</v>
      </c>
      <c r="P17">
        <f t="shared" si="0"/>
        <v>18689846</v>
      </c>
    </row>
    <row r="18" spans="2:16" ht="21.75" customHeight="1" thickBot="1">
      <c r="B18" s="110" t="s">
        <v>3</v>
      </c>
      <c r="C18" s="22">
        <f aca="true" t="shared" si="1" ref="C18:H18">SUM(C5:C17)</f>
        <v>6264200</v>
      </c>
      <c r="D18" s="22">
        <f t="shared" si="1"/>
        <v>13461455</v>
      </c>
      <c r="E18" s="22">
        <f t="shared" si="1"/>
        <v>2657793</v>
      </c>
      <c r="F18" s="22">
        <f t="shared" si="1"/>
        <v>102365033</v>
      </c>
      <c r="G18" s="22">
        <f t="shared" si="1"/>
        <v>940557584</v>
      </c>
      <c r="H18" s="22">
        <f t="shared" si="1"/>
        <v>30000</v>
      </c>
      <c r="J18" t="s">
        <v>92</v>
      </c>
      <c r="K18">
        <f aca="true" t="shared" si="2" ref="K18:P18">SUM(K5:K17)</f>
        <v>74437501</v>
      </c>
      <c r="L18">
        <f t="shared" si="2"/>
        <v>5544084</v>
      </c>
      <c r="M18">
        <f t="shared" si="2"/>
        <v>6264200</v>
      </c>
      <c r="N18">
        <f t="shared" si="2"/>
        <v>13461455</v>
      </c>
      <c r="O18">
        <f t="shared" si="2"/>
        <v>2657793</v>
      </c>
      <c r="P18">
        <f t="shared" si="2"/>
        <v>102365033</v>
      </c>
    </row>
    <row r="19" ht="15.75" thickTop="1"/>
    <row r="20" spans="2:7" ht="15">
      <c r="B20" s="349"/>
      <c r="C20" s="349"/>
      <c r="D20" s="349"/>
      <c r="E20" s="349"/>
      <c r="F20" s="349"/>
      <c r="G20" s="349"/>
    </row>
    <row r="27" ht="15">
      <c r="E27" s="10"/>
    </row>
  </sheetData>
  <sheetProtection/>
  <mergeCells count="5">
    <mergeCell ref="B2:H2"/>
    <mergeCell ref="D3:F3"/>
    <mergeCell ref="G3:H3"/>
    <mergeCell ref="B20:G20"/>
    <mergeCell ref="B3:C3"/>
  </mergeCells>
  <printOptions/>
  <pageMargins left="1" right="1" top="1" bottom="1" header="0.5" footer="0.5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4:S19"/>
  <sheetViews>
    <sheetView rightToLeft="1" zoomScalePageLayoutView="0" workbookViewId="0" topLeftCell="A1">
      <selection activeCell="Q12" sqref="Q12"/>
    </sheetView>
  </sheetViews>
  <sheetFormatPr defaultColWidth="9.140625" defaultRowHeight="15"/>
  <cols>
    <col min="14" max="14" width="11.57421875" style="0" customWidth="1"/>
    <col min="15" max="15" width="9.8515625" style="0" customWidth="1"/>
    <col min="17" max="17" width="12.7109375" style="0" customWidth="1"/>
    <col min="19" max="19" width="12.140625" style="0" customWidth="1"/>
    <col min="20" max="20" width="6.28125" style="0" customWidth="1"/>
    <col min="21" max="21" width="11.421875" style="0" customWidth="1"/>
  </cols>
  <sheetData>
    <row r="4" spans="1:19" ht="15">
      <c r="A4" t="s">
        <v>439</v>
      </c>
      <c r="B4" t="s">
        <v>440</v>
      </c>
      <c r="C4" t="s">
        <v>441</v>
      </c>
      <c r="D4" t="s">
        <v>442</v>
      </c>
      <c r="E4" t="s">
        <v>443</v>
      </c>
      <c r="F4" t="s">
        <v>444</v>
      </c>
      <c r="G4" t="s">
        <v>445</v>
      </c>
      <c r="H4" t="s">
        <v>446</v>
      </c>
      <c r="I4" t="s">
        <v>447</v>
      </c>
      <c r="J4" t="s">
        <v>448</v>
      </c>
      <c r="K4" t="s">
        <v>449</v>
      </c>
      <c r="L4" t="s">
        <v>450</v>
      </c>
      <c r="M4" t="s">
        <v>451</v>
      </c>
      <c r="N4" t="s">
        <v>92</v>
      </c>
      <c r="O4" t="s">
        <v>454</v>
      </c>
      <c r="P4" t="s">
        <v>453</v>
      </c>
      <c r="Q4" t="s">
        <v>268</v>
      </c>
      <c r="S4" t="s">
        <v>452</v>
      </c>
    </row>
    <row r="6" spans="1:14" ht="15">
      <c r="A6">
        <v>63300</v>
      </c>
      <c r="B6">
        <v>615755</v>
      </c>
      <c r="C6">
        <v>23300</v>
      </c>
      <c r="D6">
        <v>663731</v>
      </c>
      <c r="E6">
        <v>71350</v>
      </c>
      <c r="F6">
        <v>1003430</v>
      </c>
      <c r="G6">
        <v>430950</v>
      </c>
      <c r="H6">
        <v>150640</v>
      </c>
      <c r="I6">
        <v>620510</v>
      </c>
      <c r="J6">
        <v>294810</v>
      </c>
      <c r="K6">
        <v>1315544</v>
      </c>
      <c r="L6">
        <v>1183982</v>
      </c>
      <c r="M6">
        <v>174370</v>
      </c>
      <c r="N6">
        <f>SUM(A6:M6)</f>
        <v>6611672</v>
      </c>
    </row>
    <row r="7" spans="1:14" ht="15">
      <c r="A7">
        <v>19400</v>
      </c>
      <c r="B7">
        <v>306476</v>
      </c>
      <c r="C7">
        <v>30480</v>
      </c>
      <c r="D7">
        <v>196990</v>
      </c>
      <c r="E7">
        <v>2250</v>
      </c>
      <c r="F7">
        <v>503680</v>
      </c>
      <c r="G7">
        <v>302890</v>
      </c>
      <c r="H7">
        <v>1850</v>
      </c>
      <c r="I7">
        <v>231192</v>
      </c>
      <c r="J7">
        <v>2875</v>
      </c>
      <c r="K7">
        <v>227841</v>
      </c>
      <c r="L7">
        <v>127390</v>
      </c>
      <c r="M7">
        <v>2500</v>
      </c>
      <c r="N7">
        <f aca="true" t="shared" si="0" ref="N7:N18">SUM(A7:M7)</f>
        <v>1955814</v>
      </c>
    </row>
    <row r="8" spans="1:14" ht="15">
      <c r="A8">
        <v>2163061</v>
      </c>
      <c r="B8">
        <v>161838</v>
      </c>
      <c r="C8">
        <v>140430</v>
      </c>
      <c r="D8">
        <v>265052</v>
      </c>
      <c r="E8">
        <v>92456</v>
      </c>
      <c r="F8">
        <v>566389</v>
      </c>
      <c r="G8">
        <v>654670</v>
      </c>
      <c r="H8">
        <v>139670</v>
      </c>
      <c r="I8">
        <v>1072475</v>
      </c>
      <c r="J8">
        <v>136990</v>
      </c>
      <c r="K8">
        <v>958368</v>
      </c>
      <c r="L8">
        <v>598635</v>
      </c>
      <c r="M8">
        <v>15388</v>
      </c>
      <c r="N8">
        <f t="shared" si="0"/>
        <v>6965422</v>
      </c>
    </row>
    <row r="9" spans="1:19" ht="15">
      <c r="A9">
        <v>29045</v>
      </c>
      <c r="B9">
        <v>253853</v>
      </c>
      <c r="C9">
        <v>81959</v>
      </c>
      <c r="D9">
        <v>119805</v>
      </c>
      <c r="E9">
        <v>1351</v>
      </c>
      <c r="F9">
        <v>187564</v>
      </c>
      <c r="G9">
        <v>731396</v>
      </c>
      <c r="H9">
        <v>6973</v>
      </c>
      <c r="I9">
        <v>541198</v>
      </c>
      <c r="J9">
        <v>11460</v>
      </c>
      <c r="K9">
        <v>949381</v>
      </c>
      <c r="L9">
        <v>102598</v>
      </c>
      <c r="M9">
        <v>18118</v>
      </c>
      <c r="N9">
        <f t="shared" si="0"/>
        <v>3034701</v>
      </c>
      <c r="O9">
        <v>169057954</v>
      </c>
      <c r="P9">
        <v>17971090</v>
      </c>
      <c r="Q9">
        <v>203862221</v>
      </c>
      <c r="S9">
        <f>O9+P9+Q9</f>
        <v>390891265</v>
      </c>
    </row>
    <row r="10" spans="1:14" ht="15">
      <c r="A10">
        <v>1957600</v>
      </c>
      <c r="B10">
        <v>1973032</v>
      </c>
      <c r="C10">
        <v>169360</v>
      </c>
      <c r="D10">
        <v>2161778</v>
      </c>
      <c r="E10">
        <v>396140</v>
      </c>
      <c r="F10">
        <v>4856955</v>
      </c>
      <c r="G10">
        <v>4385718</v>
      </c>
      <c r="H10">
        <v>802190</v>
      </c>
      <c r="I10">
        <v>13513690</v>
      </c>
      <c r="J10">
        <v>836330</v>
      </c>
      <c r="K10">
        <v>6414539</v>
      </c>
      <c r="L10">
        <v>16603583</v>
      </c>
      <c r="M10">
        <v>1117096</v>
      </c>
      <c r="N10">
        <f t="shared" si="0"/>
        <v>55188011</v>
      </c>
    </row>
    <row r="11" spans="1:14" ht="15">
      <c r="A11">
        <v>626330</v>
      </c>
      <c r="B11">
        <v>193955</v>
      </c>
      <c r="C11">
        <v>17825</v>
      </c>
      <c r="D11">
        <v>1983482</v>
      </c>
      <c r="E11">
        <v>24370</v>
      </c>
      <c r="F11">
        <v>786125</v>
      </c>
      <c r="G11">
        <v>407992</v>
      </c>
      <c r="H11">
        <v>56505</v>
      </c>
      <c r="I11">
        <v>952422</v>
      </c>
      <c r="J11">
        <v>116615</v>
      </c>
      <c r="K11">
        <v>2872337</v>
      </c>
      <c r="L11">
        <v>1973743</v>
      </c>
      <c r="M11">
        <v>27955</v>
      </c>
      <c r="N11">
        <f t="shared" si="0"/>
        <v>10039656</v>
      </c>
    </row>
    <row r="12" spans="1:14" ht="15">
      <c r="A12">
        <v>266235</v>
      </c>
      <c r="B12">
        <v>231738</v>
      </c>
      <c r="C12">
        <v>0</v>
      </c>
      <c r="D12">
        <v>702780</v>
      </c>
      <c r="E12">
        <v>5110</v>
      </c>
      <c r="F12">
        <v>525220</v>
      </c>
      <c r="G12">
        <v>1484565</v>
      </c>
      <c r="H12">
        <v>82425</v>
      </c>
      <c r="I12">
        <v>729843</v>
      </c>
      <c r="J12">
        <v>24205</v>
      </c>
      <c r="K12">
        <v>948882</v>
      </c>
      <c r="L12">
        <v>4389819</v>
      </c>
      <c r="M12">
        <v>35045</v>
      </c>
      <c r="N12">
        <f t="shared" si="0"/>
        <v>9425867</v>
      </c>
    </row>
    <row r="13" spans="1:14" ht="15">
      <c r="A13">
        <v>392883</v>
      </c>
      <c r="B13">
        <v>615584</v>
      </c>
      <c r="C13">
        <v>0</v>
      </c>
      <c r="D13">
        <v>829040</v>
      </c>
      <c r="E13">
        <v>15650</v>
      </c>
      <c r="F13">
        <v>1752505</v>
      </c>
      <c r="G13">
        <v>2160802</v>
      </c>
      <c r="H13">
        <v>36060</v>
      </c>
      <c r="I13">
        <v>1068480</v>
      </c>
      <c r="J13">
        <v>72850</v>
      </c>
      <c r="K13">
        <v>7584479</v>
      </c>
      <c r="L13">
        <v>3531958</v>
      </c>
      <c r="M13">
        <v>38450</v>
      </c>
      <c r="N13">
        <f t="shared" si="0"/>
        <v>18098741</v>
      </c>
    </row>
    <row r="14" spans="1:14" ht="15">
      <c r="A14">
        <v>252600</v>
      </c>
      <c r="B14">
        <v>160</v>
      </c>
      <c r="C14">
        <v>6380</v>
      </c>
      <c r="D14">
        <v>22800</v>
      </c>
      <c r="E14">
        <v>5935</v>
      </c>
      <c r="F14">
        <v>270000</v>
      </c>
      <c r="G14">
        <v>18250</v>
      </c>
      <c r="H14">
        <v>14400</v>
      </c>
      <c r="I14">
        <v>33000</v>
      </c>
      <c r="J14">
        <v>48000</v>
      </c>
      <c r="K14">
        <v>14550</v>
      </c>
      <c r="L14">
        <v>14400</v>
      </c>
      <c r="M14">
        <v>650000</v>
      </c>
      <c r="N14">
        <f t="shared" si="0"/>
        <v>1350475</v>
      </c>
    </row>
    <row r="15" spans="1:14" ht="15">
      <c r="A15">
        <v>429750</v>
      </c>
      <c r="B15">
        <v>243546</v>
      </c>
      <c r="C15">
        <v>627000</v>
      </c>
      <c r="D15">
        <v>177066</v>
      </c>
      <c r="E15">
        <v>13650</v>
      </c>
      <c r="F15">
        <v>1570100</v>
      </c>
      <c r="G15">
        <v>757095</v>
      </c>
      <c r="H15">
        <v>117200</v>
      </c>
      <c r="I15">
        <v>2437960</v>
      </c>
      <c r="J15">
        <v>244055</v>
      </c>
      <c r="K15">
        <v>914062</v>
      </c>
      <c r="L15">
        <v>2837295</v>
      </c>
      <c r="M15">
        <v>45972</v>
      </c>
      <c r="N15">
        <f t="shared" si="0"/>
        <v>10414751</v>
      </c>
    </row>
    <row r="16" spans="1:14" ht="15">
      <c r="A16">
        <v>248650</v>
      </c>
      <c r="B16">
        <v>181598</v>
      </c>
      <c r="C16">
        <v>1360</v>
      </c>
      <c r="D16">
        <v>337862</v>
      </c>
      <c r="E16">
        <v>5795</v>
      </c>
      <c r="F16">
        <v>1254810</v>
      </c>
      <c r="G16">
        <v>247900</v>
      </c>
      <c r="H16">
        <v>25105</v>
      </c>
      <c r="I16">
        <v>369580</v>
      </c>
      <c r="J16">
        <v>98290</v>
      </c>
      <c r="K16">
        <v>10547564</v>
      </c>
      <c r="L16">
        <v>75572</v>
      </c>
      <c r="M16">
        <v>42260</v>
      </c>
      <c r="N16">
        <f t="shared" si="0"/>
        <v>13436346</v>
      </c>
    </row>
    <row r="17" spans="1:14" ht="15">
      <c r="A17">
        <v>5760</v>
      </c>
      <c r="B17">
        <v>59400</v>
      </c>
      <c r="C17">
        <v>237000</v>
      </c>
      <c r="D17">
        <v>43300</v>
      </c>
      <c r="E17">
        <v>0</v>
      </c>
      <c r="F17">
        <v>55800</v>
      </c>
      <c r="G17">
        <v>466000</v>
      </c>
      <c r="H17">
        <v>120</v>
      </c>
      <c r="I17">
        <v>80600</v>
      </c>
      <c r="J17">
        <v>20300</v>
      </c>
      <c r="K17">
        <v>511600</v>
      </c>
      <c r="L17">
        <v>86000</v>
      </c>
      <c r="M17">
        <v>23920</v>
      </c>
      <c r="N17">
        <f t="shared" si="0"/>
        <v>1589800</v>
      </c>
    </row>
    <row r="18" spans="1:14" ht="15">
      <c r="A18">
        <v>924080</v>
      </c>
      <c r="B18">
        <v>117846</v>
      </c>
      <c r="C18">
        <v>112000</v>
      </c>
      <c r="D18">
        <v>2538444</v>
      </c>
      <c r="E18">
        <v>7200</v>
      </c>
      <c r="F18">
        <v>383075</v>
      </c>
      <c r="G18">
        <v>1985144</v>
      </c>
      <c r="H18">
        <v>324675</v>
      </c>
      <c r="I18">
        <v>20288088</v>
      </c>
      <c r="J18">
        <v>384825</v>
      </c>
      <c r="K18">
        <v>2451987</v>
      </c>
      <c r="L18">
        <v>984383</v>
      </c>
      <c r="M18">
        <v>444951</v>
      </c>
      <c r="N18">
        <f t="shared" si="0"/>
        <v>30946698</v>
      </c>
    </row>
    <row r="19" spans="1:14" ht="15">
      <c r="A19">
        <f>SUM(A6:A18)</f>
        <v>7378694</v>
      </c>
      <c r="B19">
        <f aca="true" t="shared" si="1" ref="B19:N19">SUM(B6:B18)</f>
        <v>4954781</v>
      </c>
      <c r="C19">
        <f t="shared" si="1"/>
        <v>1447094</v>
      </c>
      <c r="D19">
        <f t="shared" si="1"/>
        <v>10042130</v>
      </c>
      <c r="E19">
        <f t="shared" si="1"/>
        <v>641257</v>
      </c>
      <c r="F19">
        <f t="shared" si="1"/>
        <v>13715653</v>
      </c>
      <c r="G19">
        <f t="shared" si="1"/>
        <v>14033372</v>
      </c>
      <c r="H19">
        <f t="shared" si="1"/>
        <v>1757813</v>
      </c>
      <c r="I19">
        <f t="shared" si="1"/>
        <v>41939038</v>
      </c>
      <c r="J19">
        <f t="shared" si="1"/>
        <v>2291605</v>
      </c>
      <c r="K19">
        <f t="shared" si="1"/>
        <v>35711134</v>
      </c>
      <c r="L19">
        <f t="shared" si="1"/>
        <v>32509358</v>
      </c>
      <c r="M19">
        <f t="shared" si="1"/>
        <v>2636025</v>
      </c>
      <c r="N19">
        <f t="shared" si="1"/>
        <v>169057954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J27"/>
  <sheetViews>
    <sheetView rightToLeft="1" zoomScalePageLayoutView="0" workbookViewId="0" topLeftCell="A1">
      <selection activeCell="B4" sqref="B4"/>
    </sheetView>
  </sheetViews>
  <sheetFormatPr defaultColWidth="9.140625" defaultRowHeight="15"/>
  <cols>
    <col min="2" max="2" width="10.57421875" style="0" customWidth="1"/>
    <col min="3" max="3" width="10.140625" style="0" customWidth="1"/>
    <col min="4" max="4" width="13.7109375" style="0" customWidth="1"/>
    <col min="5" max="5" width="7.7109375" style="0" customWidth="1"/>
    <col min="6" max="6" width="13.57421875" style="0" customWidth="1"/>
    <col min="7" max="7" width="8.28125" style="0" customWidth="1"/>
    <col min="8" max="8" width="13.00390625" style="0" customWidth="1"/>
    <col min="9" max="9" width="8.7109375" style="0" customWidth="1"/>
    <col min="10" max="10" width="15.28125" style="0" customWidth="1"/>
  </cols>
  <sheetData>
    <row r="3" spans="2:10" ht="22.5" customHeight="1">
      <c r="B3" s="281" t="s">
        <v>385</v>
      </c>
      <c r="C3" s="281"/>
      <c r="D3" s="281"/>
      <c r="E3" s="281"/>
      <c r="F3" s="281"/>
      <c r="G3" s="281"/>
      <c r="H3" s="281"/>
      <c r="I3" s="281"/>
      <c r="J3" s="281"/>
    </row>
    <row r="4" spans="2:10" ht="24.75" customHeight="1">
      <c r="B4" s="112" t="s">
        <v>476</v>
      </c>
      <c r="C4" s="112"/>
      <c r="D4" s="112"/>
      <c r="E4" s="112"/>
      <c r="F4" s="112"/>
      <c r="G4" s="112"/>
      <c r="H4" s="112"/>
      <c r="I4" s="112" t="s">
        <v>88</v>
      </c>
      <c r="J4" s="112"/>
    </row>
    <row r="5" spans="2:10" ht="27.75" customHeight="1">
      <c r="B5" s="282" t="s">
        <v>10</v>
      </c>
      <c r="C5" s="210" t="s">
        <v>376</v>
      </c>
      <c r="D5" s="210"/>
      <c r="E5" s="210" t="s">
        <v>377</v>
      </c>
      <c r="F5" s="210"/>
      <c r="G5" s="210" t="s">
        <v>378</v>
      </c>
      <c r="H5" s="210"/>
      <c r="I5" s="210" t="s">
        <v>379</v>
      </c>
      <c r="J5" s="210"/>
    </row>
    <row r="6" spans="2:10" ht="22.5" customHeight="1" thickBot="1">
      <c r="B6" s="283"/>
      <c r="C6" s="214" t="s">
        <v>65</v>
      </c>
      <c r="D6" s="214" t="s">
        <v>380</v>
      </c>
      <c r="E6" s="214" t="s">
        <v>65</v>
      </c>
      <c r="F6" s="214" t="s">
        <v>381</v>
      </c>
      <c r="G6" s="214" t="s">
        <v>65</v>
      </c>
      <c r="H6" s="214" t="s">
        <v>382</v>
      </c>
      <c r="I6" s="214" t="s">
        <v>65</v>
      </c>
      <c r="J6" s="214" t="s">
        <v>383</v>
      </c>
    </row>
    <row r="7" spans="2:10" ht="19.5" customHeight="1" thickTop="1">
      <c r="B7" s="211" t="s">
        <v>408</v>
      </c>
      <c r="C7" s="251">
        <v>16</v>
      </c>
      <c r="D7" s="251">
        <v>12259189</v>
      </c>
      <c r="E7" s="251">
        <v>21</v>
      </c>
      <c r="F7" s="251">
        <v>42783393</v>
      </c>
      <c r="G7" s="251">
        <v>15</v>
      </c>
      <c r="H7" s="251">
        <v>36966568</v>
      </c>
      <c r="I7" s="251">
        <f>C7+E7+G7</f>
        <v>52</v>
      </c>
      <c r="J7" s="251">
        <f>D7+F7+H7</f>
        <v>92009150</v>
      </c>
    </row>
    <row r="8" spans="2:10" ht="19.5" customHeight="1">
      <c r="B8" s="212" t="s">
        <v>34</v>
      </c>
      <c r="C8" s="252">
        <v>1</v>
      </c>
      <c r="D8" s="252">
        <v>400171</v>
      </c>
      <c r="E8" s="252">
        <v>7</v>
      </c>
      <c r="F8" s="252">
        <v>3856463</v>
      </c>
      <c r="G8" s="252">
        <v>1</v>
      </c>
      <c r="H8" s="252">
        <v>359412</v>
      </c>
      <c r="I8" s="252">
        <f aca="true" t="shared" si="0" ref="I8:I19">C8+E8+G8</f>
        <v>9</v>
      </c>
      <c r="J8" s="252">
        <f aca="true" t="shared" si="1" ref="J8:J19">D8+F8+H8</f>
        <v>4616046</v>
      </c>
    </row>
    <row r="9" spans="2:10" ht="19.5" customHeight="1">
      <c r="B9" s="211" t="s">
        <v>35</v>
      </c>
      <c r="C9" s="251">
        <v>12</v>
      </c>
      <c r="D9" s="251">
        <v>11175596</v>
      </c>
      <c r="E9" s="251">
        <v>4</v>
      </c>
      <c r="F9" s="251">
        <v>1928562</v>
      </c>
      <c r="G9" s="251">
        <v>6</v>
      </c>
      <c r="H9" s="251">
        <v>2832598</v>
      </c>
      <c r="I9" s="251">
        <f t="shared" si="0"/>
        <v>22</v>
      </c>
      <c r="J9" s="251">
        <f t="shared" si="1"/>
        <v>15936756</v>
      </c>
    </row>
    <row r="10" spans="2:10" ht="19.5" customHeight="1">
      <c r="B10" s="212" t="s">
        <v>472</v>
      </c>
      <c r="C10" s="252">
        <v>0</v>
      </c>
      <c r="D10" s="252">
        <v>0</v>
      </c>
      <c r="E10" s="252">
        <v>24</v>
      </c>
      <c r="F10" s="252">
        <v>28505283</v>
      </c>
      <c r="G10" s="252">
        <v>0</v>
      </c>
      <c r="H10" s="252">
        <v>0</v>
      </c>
      <c r="I10" s="252">
        <f t="shared" si="0"/>
        <v>24</v>
      </c>
      <c r="J10" s="252">
        <f t="shared" si="1"/>
        <v>28505283</v>
      </c>
    </row>
    <row r="11" spans="2:10" ht="19.5" customHeight="1">
      <c r="B11" s="211" t="s">
        <v>36</v>
      </c>
      <c r="C11" s="251">
        <v>21</v>
      </c>
      <c r="D11" s="251">
        <v>18940268</v>
      </c>
      <c r="E11" s="251">
        <v>55</v>
      </c>
      <c r="F11" s="251">
        <v>99688790</v>
      </c>
      <c r="G11" s="251">
        <v>38</v>
      </c>
      <c r="H11" s="251">
        <v>55663121</v>
      </c>
      <c r="I11" s="251">
        <f t="shared" si="0"/>
        <v>114</v>
      </c>
      <c r="J11" s="251">
        <f t="shared" si="1"/>
        <v>174292179</v>
      </c>
    </row>
    <row r="12" spans="2:10" ht="19.5" customHeight="1">
      <c r="B12" s="212" t="s">
        <v>37</v>
      </c>
      <c r="C12" s="252">
        <v>6</v>
      </c>
      <c r="D12" s="252">
        <v>4494853</v>
      </c>
      <c r="E12" s="252">
        <v>20</v>
      </c>
      <c r="F12" s="252">
        <v>16210345</v>
      </c>
      <c r="G12" s="252">
        <v>8</v>
      </c>
      <c r="H12" s="252">
        <v>2700378</v>
      </c>
      <c r="I12" s="252">
        <f t="shared" si="0"/>
        <v>34</v>
      </c>
      <c r="J12" s="252">
        <f t="shared" si="1"/>
        <v>23405576</v>
      </c>
    </row>
    <row r="13" spans="2:10" ht="19.5" customHeight="1">
      <c r="B13" s="211" t="s">
        <v>38</v>
      </c>
      <c r="C13" s="251">
        <v>18</v>
      </c>
      <c r="D13" s="251">
        <v>2972048</v>
      </c>
      <c r="E13" s="251">
        <v>38</v>
      </c>
      <c r="F13" s="251">
        <v>22037273</v>
      </c>
      <c r="G13" s="251">
        <v>1</v>
      </c>
      <c r="H13" s="251">
        <v>476232</v>
      </c>
      <c r="I13" s="251">
        <f t="shared" si="0"/>
        <v>57</v>
      </c>
      <c r="J13" s="251">
        <f t="shared" si="1"/>
        <v>25485553</v>
      </c>
    </row>
    <row r="14" spans="2:10" ht="19.5" customHeight="1">
      <c r="B14" s="212" t="s">
        <v>39</v>
      </c>
      <c r="C14" s="252">
        <v>4</v>
      </c>
      <c r="D14" s="252">
        <v>3481638</v>
      </c>
      <c r="E14" s="252">
        <v>5</v>
      </c>
      <c r="F14" s="252">
        <v>31113248</v>
      </c>
      <c r="G14" s="252">
        <v>3</v>
      </c>
      <c r="H14" s="252">
        <v>3778640</v>
      </c>
      <c r="I14" s="252">
        <f t="shared" si="0"/>
        <v>12</v>
      </c>
      <c r="J14" s="252">
        <f t="shared" si="1"/>
        <v>38373526</v>
      </c>
    </row>
    <row r="15" spans="2:10" ht="19.5" customHeight="1">
      <c r="B15" s="211" t="s">
        <v>410</v>
      </c>
      <c r="C15" s="251">
        <v>1</v>
      </c>
      <c r="D15" s="251">
        <v>15240410</v>
      </c>
      <c r="E15" s="251">
        <v>2</v>
      </c>
      <c r="F15" s="251">
        <v>1648550</v>
      </c>
      <c r="G15" s="251">
        <v>0</v>
      </c>
      <c r="H15" s="251">
        <v>0</v>
      </c>
      <c r="I15" s="251">
        <f t="shared" si="0"/>
        <v>3</v>
      </c>
      <c r="J15" s="251">
        <f t="shared" si="1"/>
        <v>16888960</v>
      </c>
    </row>
    <row r="16" spans="2:10" ht="19.5" customHeight="1">
      <c r="B16" s="212" t="s">
        <v>473</v>
      </c>
      <c r="C16" s="252">
        <v>2</v>
      </c>
      <c r="D16" s="252">
        <v>30676100</v>
      </c>
      <c r="E16" s="252">
        <v>4</v>
      </c>
      <c r="F16" s="252">
        <v>5035747</v>
      </c>
      <c r="G16" s="252">
        <v>2</v>
      </c>
      <c r="H16" s="252">
        <v>931247</v>
      </c>
      <c r="I16" s="252">
        <f t="shared" si="0"/>
        <v>8</v>
      </c>
      <c r="J16" s="252">
        <f t="shared" si="1"/>
        <v>36643094</v>
      </c>
    </row>
    <row r="17" spans="2:10" ht="19.5" customHeight="1">
      <c r="B17" s="211" t="s">
        <v>474</v>
      </c>
      <c r="C17" s="251">
        <v>5</v>
      </c>
      <c r="D17" s="251">
        <v>38983877</v>
      </c>
      <c r="E17" s="251">
        <v>10</v>
      </c>
      <c r="F17" s="251">
        <v>29680950</v>
      </c>
      <c r="G17" s="251">
        <v>14</v>
      </c>
      <c r="H17" s="251">
        <v>843430</v>
      </c>
      <c r="I17" s="251">
        <f t="shared" si="0"/>
        <v>29</v>
      </c>
      <c r="J17" s="251">
        <f t="shared" si="1"/>
        <v>69508257</v>
      </c>
    </row>
    <row r="18" spans="2:10" ht="19.5" customHeight="1">
      <c r="B18" s="212" t="s">
        <v>40</v>
      </c>
      <c r="C18" s="252">
        <v>1</v>
      </c>
      <c r="D18" s="252">
        <v>126884</v>
      </c>
      <c r="E18" s="252">
        <v>4</v>
      </c>
      <c r="F18" s="252">
        <v>4950866</v>
      </c>
      <c r="G18" s="252">
        <v>1</v>
      </c>
      <c r="H18" s="252">
        <v>987925</v>
      </c>
      <c r="I18" s="252">
        <f t="shared" si="0"/>
        <v>6</v>
      </c>
      <c r="J18" s="252">
        <f t="shared" si="1"/>
        <v>6065675</v>
      </c>
    </row>
    <row r="19" spans="2:10" ht="19.5" customHeight="1">
      <c r="B19" s="213" t="s">
        <v>41</v>
      </c>
      <c r="C19" s="251">
        <v>8</v>
      </c>
      <c r="D19" s="251">
        <v>17265158</v>
      </c>
      <c r="E19" s="251">
        <v>8</v>
      </c>
      <c r="F19" s="251">
        <v>99487417</v>
      </c>
      <c r="G19" s="251">
        <v>13</v>
      </c>
      <c r="H19" s="251">
        <v>5369005</v>
      </c>
      <c r="I19" s="251">
        <f t="shared" si="0"/>
        <v>29</v>
      </c>
      <c r="J19" s="251">
        <f t="shared" si="1"/>
        <v>122121580</v>
      </c>
    </row>
    <row r="20" spans="2:10" ht="19.5" customHeight="1" thickBot="1">
      <c r="B20" s="228" t="s">
        <v>3</v>
      </c>
      <c r="C20" s="253">
        <f>SUM(C7:C19)</f>
        <v>95</v>
      </c>
      <c r="D20" s="253">
        <f aca="true" t="shared" si="2" ref="D20:J20">SUM(D7:D19)</f>
        <v>156016192</v>
      </c>
      <c r="E20" s="253">
        <f t="shared" si="2"/>
        <v>202</v>
      </c>
      <c r="F20" s="253">
        <f t="shared" si="2"/>
        <v>386926887</v>
      </c>
      <c r="G20" s="253">
        <f t="shared" si="2"/>
        <v>102</v>
      </c>
      <c r="H20" s="253">
        <f t="shared" si="2"/>
        <v>110908556</v>
      </c>
      <c r="I20" s="253">
        <f t="shared" si="2"/>
        <v>399</v>
      </c>
      <c r="J20" s="253">
        <f t="shared" si="2"/>
        <v>653851635</v>
      </c>
    </row>
    <row r="21" ht="15.75" thickTop="1"/>
    <row r="27" ht="15">
      <c r="D27" t="s">
        <v>471</v>
      </c>
    </row>
  </sheetData>
  <sheetProtection/>
  <mergeCells count="2">
    <mergeCell ref="B3:J3"/>
    <mergeCell ref="B5:B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18"/>
  <sheetViews>
    <sheetView rightToLeft="1" zoomScalePageLayoutView="0" workbookViewId="0" topLeftCell="A1">
      <selection activeCell="L10" sqref="L10"/>
    </sheetView>
  </sheetViews>
  <sheetFormatPr defaultColWidth="9.140625" defaultRowHeight="15"/>
  <cols>
    <col min="1" max="1" width="5.421875" style="0" customWidth="1"/>
    <col min="2" max="2" width="13.28125" style="0" customWidth="1"/>
    <col min="3" max="3" width="12.140625" style="0" customWidth="1"/>
    <col min="4" max="4" width="17.28125" style="0" customWidth="1"/>
    <col min="5" max="5" width="12.00390625" style="0" customWidth="1"/>
    <col min="6" max="6" width="16.421875" style="0" customWidth="1"/>
    <col min="7" max="7" width="12.00390625" style="0" customWidth="1"/>
    <col min="8" max="8" width="18.28125" style="0" customWidth="1"/>
  </cols>
  <sheetData>
    <row r="1" spans="2:8" ht="18.75">
      <c r="B1" s="284" t="s">
        <v>386</v>
      </c>
      <c r="C1" s="284"/>
      <c r="D1" s="284"/>
      <c r="E1" s="284"/>
      <c r="F1" s="284"/>
      <c r="G1" s="284"/>
      <c r="H1" s="284"/>
    </row>
    <row r="2" spans="2:8" ht="15.75">
      <c r="B2" s="286" t="s">
        <v>375</v>
      </c>
      <c r="C2" s="286"/>
      <c r="D2" s="104"/>
      <c r="E2" s="104"/>
      <c r="F2" s="104"/>
      <c r="G2" s="285" t="s">
        <v>88</v>
      </c>
      <c r="H2" s="285"/>
    </row>
    <row r="3" spans="2:8" ht="15.75">
      <c r="B3" s="287" t="s">
        <v>10</v>
      </c>
      <c r="C3" s="289" t="s">
        <v>234</v>
      </c>
      <c r="D3" s="289"/>
      <c r="E3" s="289" t="s">
        <v>235</v>
      </c>
      <c r="F3" s="289"/>
      <c r="G3" s="289" t="s">
        <v>236</v>
      </c>
      <c r="H3" s="289"/>
    </row>
    <row r="4" spans="2:8" ht="16.5" thickBot="1">
      <c r="B4" s="288"/>
      <c r="C4" s="109" t="s">
        <v>65</v>
      </c>
      <c r="D4" s="109" t="s">
        <v>150</v>
      </c>
      <c r="E4" s="109" t="s">
        <v>65</v>
      </c>
      <c r="F4" s="109" t="s">
        <v>150</v>
      </c>
      <c r="G4" s="109" t="s">
        <v>65</v>
      </c>
      <c r="H4" s="109" t="s">
        <v>150</v>
      </c>
    </row>
    <row r="5" spans="2:8" ht="19.5" customHeight="1" thickTop="1">
      <c r="B5" s="106" t="s">
        <v>408</v>
      </c>
      <c r="C5" s="65">
        <v>48</v>
      </c>
      <c r="D5" s="65">
        <v>85991490</v>
      </c>
      <c r="E5" s="65">
        <v>4</v>
      </c>
      <c r="F5" s="65">
        <v>6017660</v>
      </c>
      <c r="G5" s="13">
        <f>C5+E5</f>
        <v>52</v>
      </c>
      <c r="H5" s="13">
        <f>D5+F5</f>
        <v>92009150</v>
      </c>
    </row>
    <row r="6" spans="2:8" ht="19.5" customHeight="1">
      <c r="B6" s="107" t="s">
        <v>34</v>
      </c>
      <c r="C6" s="66">
        <v>9</v>
      </c>
      <c r="D6" s="66">
        <v>4616046</v>
      </c>
      <c r="E6" s="66">
        <v>0</v>
      </c>
      <c r="F6" s="66">
        <v>0</v>
      </c>
      <c r="G6" s="66">
        <f aca="true" t="shared" si="0" ref="G6:G17">C6+E6</f>
        <v>9</v>
      </c>
      <c r="H6" s="66">
        <f aca="true" t="shared" si="1" ref="H6:H17">D6+F6</f>
        <v>4616046</v>
      </c>
    </row>
    <row r="7" spans="2:8" ht="19.5" customHeight="1">
      <c r="B7" s="106" t="s">
        <v>35</v>
      </c>
      <c r="C7" s="65">
        <v>22</v>
      </c>
      <c r="D7" s="65">
        <v>15936756</v>
      </c>
      <c r="E7" s="65">
        <v>0</v>
      </c>
      <c r="F7" s="65">
        <v>0</v>
      </c>
      <c r="G7" s="13">
        <f t="shared" si="0"/>
        <v>22</v>
      </c>
      <c r="H7" s="13">
        <f t="shared" si="1"/>
        <v>15936756</v>
      </c>
    </row>
    <row r="8" spans="2:8" ht="19.5" customHeight="1">
      <c r="B8" s="107" t="s">
        <v>472</v>
      </c>
      <c r="C8" s="66">
        <v>24</v>
      </c>
      <c r="D8" s="66">
        <v>28505283</v>
      </c>
      <c r="E8" s="66">
        <v>0</v>
      </c>
      <c r="F8" s="66">
        <v>0</v>
      </c>
      <c r="G8" s="66">
        <f t="shared" si="0"/>
        <v>24</v>
      </c>
      <c r="H8" s="66">
        <f t="shared" si="1"/>
        <v>28505283</v>
      </c>
    </row>
    <row r="9" spans="2:8" ht="19.5" customHeight="1">
      <c r="B9" s="106" t="s">
        <v>36</v>
      </c>
      <c r="C9" s="65">
        <v>113</v>
      </c>
      <c r="D9" s="65">
        <v>174292179</v>
      </c>
      <c r="E9" s="65">
        <v>0</v>
      </c>
      <c r="F9" s="65">
        <v>0</v>
      </c>
      <c r="G9" s="13">
        <f t="shared" si="0"/>
        <v>113</v>
      </c>
      <c r="H9" s="13">
        <f t="shared" si="1"/>
        <v>174292179</v>
      </c>
    </row>
    <row r="10" spans="2:8" ht="19.5" customHeight="1">
      <c r="B10" s="107" t="s">
        <v>37</v>
      </c>
      <c r="C10" s="66">
        <v>25</v>
      </c>
      <c r="D10" s="66">
        <v>21168684</v>
      </c>
      <c r="E10" s="66">
        <v>10</v>
      </c>
      <c r="F10" s="66">
        <v>2236892</v>
      </c>
      <c r="G10" s="66">
        <f t="shared" si="0"/>
        <v>35</v>
      </c>
      <c r="H10" s="66">
        <f t="shared" si="1"/>
        <v>23405576</v>
      </c>
    </row>
    <row r="11" spans="2:8" ht="19.5" customHeight="1">
      <c r="B11" s="106" t="s">
        <v>38</v>
      </c>
      <c r="C11" s="65">
        <v>5</v>
      </c>
      <c r="D11" s="65">
        <v>717218</v>
      </c>
      <c r="E11" s="65">
        <v>52</v>
      </c>
      <c r="F11" s="65">
        <v>24768335</v>
      </c>
      <c r="G11" s="13">
        <f t="shared" si="0"/>
        <v>57</v>
      </c>
      <c r="H11" s="13">
        <f t="shared" si="1"/>
        <v>25485553</v>
      </c>
    </row>
    <row r="12" spans="2:8" ht="19.5" customHeight="1">
      <c r="B12" s="107" t="s">
        <v>39</v>
      </c>
      <c r="C12" s="66">
        <v>12</v>
      </c>
      <c r="D12" s="66">
        <v>38373526</v>
      </c>
      <c r="E12" s="66">
        <v>0</v>
      </c>
      <c r="F12" s="66">
        <v>0</v>
      </c>
      <c r="G12" s="66">
        <f t="shared" si="0"/>
        <v>12</v>
      </c>
      <c r="H12" s="66">
        <f t="shared" si="1"/>
        <v>38373526</v>
      </c>
    </row>
    <row r="13" spans="2:8" ht="19.5" customHeight="1">
      <c r="B13" s="106" t="s">
        <v>410</v>
      </c>
      <c r="C13" s="65">
        <v>3</v>
      </c>
      <c r="D13" s="65">
        <v>16888960</v>
      </c>
      <c r="E13" s="65">
        <v>0</v>
      </c>
      <c r="F13" s="65">
        <v>0</v>
      </c>
      <c r="G13" s="13">
        <f t="shared" si="0"/>
        <v>3</v>
      </c>
      <c r="H13" s="13">
        <f t="shared" si="1"/>
        <v>16888960</v>
      </c>
    </row>
    <row r="14" spans="2:8" ht="19.5" customHeight="1">
      <c r="B14" s="107" t="s">
        <v>473</v>
      </c>
      <c r="C14" s="66">
        <v>8</v>
      </c>
      <c r="D14" s="66">
        <v>36643094</v>
      </c>
      <c r="E14" s="66">
        <v>0</v>
      </c>
      <c r="F14" s="66">
        <v>0</v>
      </c>
      <c r="G14" s="66">
        <f t="shared" si="0"/>
        <v>8</v>
      </c>
      <c r="H14" s="66">
        <f t="shared" si="1"/>
        <v>36643094</v>
      </c>
    </row>
    <row r="15" spans="2:8" ht="19.5" customHeight="1">
      <c r="B15" s="106" t="s">
        <v>474</v>
      </c>
      <c r="C15" s="65">
        <v>26</v>
      </c>
      <c r="D15" s="65">
        <v>39261620</v>
      </c>
      <c r="E15" s="65">
        <v>3</v>
      </c>
      <c r="F15" s="65">
        <v>30246637</v>
      </c>
      <c r="G15" s="13">
        <f t="shared" si="0"/>
        <v>29</v>
      </c>
      <c r="H15" s="13">
        <f t="shared" si="1"/>
        <v>69508257</v>
      </c>
    </row>
    <row r="16" spans="2:8" ht="19.5" customHeight="1">
      <c r="B16" s="221" t="s">
        <v>40</v>
      </c>
      <c r="C16" s="66">
        <v>6</v>
      </c>
      <c r="D16" s="66">
        <v>6065675</v>
      </c>
      <c r="E16" s="66">
        <v>0</v>
      </c>
      <c r="F16" s="66">
        <v>0</v>
      </c>
      <c r="G16" s="66">
        <f t="shared" si="0"/>
        <v>6</v>
      </c>
      <c r="H16" s="66">
        <f t="shared" si="1"/>
        <v>6065675</v>
      </c>
    </row>
    <row r="17" spans="2:8" ht="19.5" customHeight="1">
      <c r="B17" s="220" t="s">
        <v>41</v>
      </c>
      <c r="C17" s="65">
        <v>28</v>
      </c>
      <c r="D17" s="65">
        <v>122055510</v>
      </c>
      <c r="E17" s="65">
        <v>1</v>
      </c>
      <c r="F17" s="65">
        <v>66070</v>
      </c>
      <c r="G17" s="13">
        <f t="shared" si="0"/>
        <v>29</v>
      </c>
      <c r="H17" s="13">
        <f t="shared" si="1"/>
        <v>122121580</v>
      </c>
    </row>
    <row r="18" spans="2:8" ht="19.5" customHeight="1" thickBot="1">
      <c r="B18" s="229" t="s">
        <v>3</v>
      </c>
      <c r="C18" s="230">
        <f aca="true" t="shared" si="2" ref="C18:H18">SUM(C5:C17)</f>
        <v>329</v>
      </c>
      <c r="D18" s="230">
        <f t="shared" si="2"/>
        <v>590516041</v>
      </c>
      <c r="E18" s="230">
        <f t="shared" si="2"/>
        <v>70</v>
      </c>
      <c r="F18" s="230">
        <f t="shared" si="2"/>
        <v>63335594</v>
      </c>
      <c r="G18" s="230">
        <f t="shared" si="2"/>
        <v>399</v>
      </c>
      <c r="H18" s="230">
        <f t="shared" si="2"/>
        <v>653851635</v>
      </c>
    </row>
    <row r="19" ht="15.75" thickTop="1"/>
  </sheetData>
  <sheetProtection/>
  <mergeCells count="7">
    <mergeCell ref="B1:H1"/>
    <mergeCell ref="G2:H2"/>
    <mergeCell ref="B2:C2"/>
    <mergeCell ref="B3:B4"/>
    <mergeCell ref="C3:D3"/>
    <mergeCell ref="E3:F3"/>
    <mergeCell ref="G3:H3"/>
  </mergeCells>
  <printOptions horizontalCentered="1" verticalCentered="1"/>
  <pageMargins left="1" right="1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M45"/>
  <sheetViews>
    <sheetView rightToLeft="1" zoomScalePageLayoutView="0" workbookViewId="0" topLeftCell="A1">
      <selection activeCell="P17" sqref="P17"/>
    </sheetView>
  </sheetViews>
  <sheetFormatPr defaultColWidth="9.140625" defaultRowHeight="15"/>
  <cols>
    <col min="1" max="1" width="9.421875" style="0" customWidth="1"/>
    <col min="2" max="2" width="7.7109375" style="0" customWidth="1"/>
    <col min="3" max="3" width="10.28125" style="0" customWidth="1"/>
    <col min="4" max="4" width="7.421875" style="0" customWidth="1"/>
    <col min="5" max="5" width="10.57421875" style="0" customWidth="1"/>
    <col min="6" max="6" width="7.7109375" style="0" customWidth="1"/>
    <col min="7" max="7" width="11.140625" style="0" customWidth="1"/>
    <col min="8" max="8" width="6.28125" style="0" customWidth="1"/>
    <col min="9" max="9" width="10.8515625" style="0" customWidth="1"/>
    <col min="10" max="10" width="6.8515625" style="0" customWidth="1"/>
    <col min="11" max="11" width="12.140625" style="0" customWidth="1"/>
    <col min="12" max="12" width="7.57421875" style="0" customWidth="1"/>
    <col min="13" max="13" width="12.140625" style="0" customWidth="1"/>
  </cols>
  <sheetData>
    <row r="3" spans="1:13" ht="18">
      <c r="A3" s="292" t="s">
        <v>387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</row>
    <row r="4" spans="1:13" ht="18">
      <c r="A4" s="292" t="s">
        <v>326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</row>
    <row r="5" spans="1:13" ht="23.25" customHeight="1">
      <c r="A5" s="189" t="s">
        <v>477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293" t="s">
        <v>88</v>
      </c>
      <c r="M5" s="293"/>
    </row>
    <row r="6" spans="1:13" ht="24.75" customHeight="1">
      <c r="A6" s="294" t="s">
        <v>327</v>
      </c>
      <c r="B6" s="290" t="s">
        <v>328</v>
      </c>
      <c r="C6" s="290"/>
      <c r="D6" s="290" t="s">
        <v>329</v>
      </c>
      <c r="E6" s="290"/>
      <c r="F6" s="290" t="s">
        <v>7</v>
      </c>
      <c r="G6" s="290"/>
      <c r="H6" s="290" t="s">
        <v>330</v>
      </c>
      <c r="I6" s="290"/>
      <c r="J6" s="290" t="s">
        <v>232</v>
      </c>
      <c r="K6" s="290"/>
      <c r="L6" s="290" t="s">
        <v>331</v>
      </c>
      <c r="M6" s="290"/>
    </row>
    <row r="7" spans="1:13" ht="24.75" customHeight="1" thickBot="1">
      <c r="A7" s="295"/>
      <c r="B7" s="111" t="s">
        <v>4</v>
      </c>
      <c r="C7" s="111" t="s">
        <v>5</v>
      </c>
      <c r="D7" s="111" t="s">
        <v>4</v>
      </c>
      <c r="E7" s="111" t="s">
        <v>5</v>
      </c>
      <c r="F7" s="111" t="s">
        <v>4</v>
      </c>
      <c r="G7" s="111" t="s">
        <v>5</v>
      </c>
      <c r="H7" s="111" t="s">
        <v>4</v>
      </c>
      <c r="I7" s="111" t="s">
        <v>5</v>
      </c>
      <c r="J7" s="111" t="s">
        <v>4</v>
      </c>
      <c r="K7" s="111" t="s">
        <v>5</v>
      </c>
      <c r="L7" s="111" t="s">
        <v>4</v>
      </c>
      <c r="M7" s="111" t="s">
        <v>5</v>
      </c>
    </row>
    <row r="8" spans="1:13" ht="24.75" customHeight="1" thickTop="1">
      <c r="A8" s="156" t="s">
        <v>9</v>
      </c>
      <c r="B8" s="67">
        <v>0</v>
      </c>
      <c r="C8" s="67">
        <v>0</v>
      </c>
      <c r="D8" s="67">
        <v>0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1</v>
      </c>
      <c r="K8" s="67">
        <v>636399</v>
      </c>
      <c r="L8" s="67">
        <f>B8+D8+F8+H8+J8</f>
        <v>1</v>
      </c>
      <c r="M8" s="67">
        <f>C8+E8+G8+I8+K8</f>
        <v>636399</v>
      </c>
    </row>
    <row r="9" spans="1:13" ht="24.75" customHeight="1">
      <c r="A9" s="215" t="s">
        <v>332</v>
      </c>
      <c r="B9" s="190">
        <v>0</v>
      </c>
      <c r="C9" s="190">
        <v>0</v>
      </c>
      <c r="D9" s="190">
        <v>0</v>
      </c>
      <c r="E9" s="190">
        <v>0</v>
      </c>
      <c r="F9" s="190">
        <v>0</v>
      </c>
      <c r="G9" s="190">
        <v>0</v>
      </c>
      <c r="H9" s="190">
        <v>0</v>
      </c>
      <c r="I9" s="190">
        <v>0</v>
      </c>
      <c r="J9" s="190">
        <v>2</v>
      </c>
      <c r="K9" s="190">
        <v>594920</v>
      </c>
      <c r="L9" s="190">
        <f aca="true" t="shared" si="0" ref="L9:L18">B9+D9+F9+H9+J9</f>
        <v>2</v>
      </c>
      <c r="M9" s="190">
        <f aca="true" t="shared" si="1" ref="M9:M18">C9+E9+G9+I9+K9</f>
        <v>594920</v>
      </c>
    </row>
    <row r="10" spans="1:13" ht="24.75" customHeight="1">
      <c r="A10" s="156" t="s">
        <v>116</v>
      </c>
      <c r="B10" s="67">
        <v>0</v>
      </c>
      <c r="C10" s="67">
        <v>0</v>
      </c>
      <c r="D10" s="67">
        <v>1</v>
      </c>
      <c r="E10" s="67">
        <v>201150</v>
      </c>
      <c r="F10" s="67">
        <v>0</v>
      </c>
      <c r="G10" s="67">
        <v>0</v>
      </c>
      <c r="H10" s="67">
        <v>0</v>
      </c>
      <c r="I10" s="67">
        <v>0</v>
      </c>
      <c r="J10" s="67">
        <v>1</v>
      </c>
      <c r="K10" s="67">
        <v>669290</v>
      </c>
      <c r="L10" s="67">
        <f t="shared" si="0"/>
        <v>2</v>
      </c>
      <c r="M10" s="67">
        <f t="shared" si="1"/>
        <v>870440</v>
      </c>
    </row>
    <row r="11" spans="1:13" ht="24.75" customHeight="1">
      <c r="A11" s="215" t="s">
        <v>334</v>
      </c>
      <c r="B11" s="190">
        <v>0</v>
      </c>
      <c r="C11" s="190">
        <v>0</v>
      </c>
      <c r="D11" s="190">
        <v>0</v>
      </c>
      <c r="E11" s="190">
        <v>0</v>
      </c>
      <c r="F11" s="190">
        <v>0</v>
      </c>
      <c r="G11" s="190">
        <v>0</v>
      </c>
      <c r="H11" s="190">
        <v>0</v>
      </c>
      <c r="I11" s="190">
        <v>0</v>
      </c>
      <c r="J11" s="190">
        <v>1</v>
      </c>
      <c r="K11" s="190">
        <v>6113475</v>
      </c>
      <c r="L11" s="190">
        <f t="shared" si="0"/>
        <v>1</v>
      </c>
      <c r="M11" s="190">
        <f t="shared" si="1"/>
        <v>6113475</v>
      </c>
    </row>
    <row r="12" spans="1:13" ht="24.75" customHeight="1">
      <c r="A12" s="156" t="s">
        <v>117</v>
      </c>
      <c r="B12" s="67">
        <v>0</v>
      </c>
      <c r="C12" s="67">
        <v>0</v>
      </c>
      <c r="D12" s="67">
        <v>2</v>
      </c>
      <c r="E12" s="67">
        <v>142603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f t="shared" si="0"/>
        <v>2</v>
      </c>
      <c r="M12" s="67">
        <f t="shared" si="1"/>
        <v>142603</v>
      </c>
    </row>
    <row r="13" spans="1:13" ht="24.75" customHeight="1">
      <c r="A13" s="215" t="s">
        <v>335</v>
      </c>
      <c r="B13" s="190">
        <v>0</v>
      </c>
      <c r="C13" s="190">
        <v>0</v>
      </c>
      <c r="D13" s="190">
        <v>0</v>
      </c>
      <c r="E13" s="190">
        <v>0</v>
      </c>
      <c r="F13" s="190">
        <v>2</v>
      </c>
      <c r="G13" s="190">
        <v>1170970</v>
      </c>
      <c r="H13" s="190">
        <v>1</v>
      </c>
      <c r="I13" s="190">
        <v>64421</v>
      </c>
      <c r="J13" s="190">
        <v>4</v>
      </c>
      <c r="K13" s="190">
        <v>10264097</v>
      </c>
      <c r="L13" s="190">
        <f t="shared" si="0"/>
        <v>7</v>
      </c>
      <c r="M13" s="190">
        <f t="shared" si="1"/>
        <v>11499488</v>
      </c>
    </row>
    <row r="14" spans="1:13" ht="24.75" customHeight="1">
      <c r="A14" s="156" t="s">
        <v>336</v>
      </c>
      <c r="B14" s="67">
        <v>1</v>
      </c>
      <c r="C14" s="67">
        <v>1580401</v>
      </c>
      <c r="D14" s="67">
        <v>0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f t="shared" si="0"/>
        <v>1</v>
      </c>
      <c r="M14" s="67">
        <f t="shared" si="1"/>
        <v>1580401</v>
      </c>
    </row>
    <row r="15" spans="1:13" ht="24.75" customHeight="1">
      <c r="A15" s="215" t="s">
        <v>337</v>
      </c>
      <c r="B15" s="190">
        <v>0</v>
      </c>
      <c r="C15" s="190">
        <v>0</v>
      </c>
      <c r="D15" s="190">
        <v>0</v>
      </c>
      <c r="E15" s="190">
        <v>0</v>
      </c>
      <c r="F15" s="190">
        <v>0</v>
      </c>
      <c r="G15" s="190">
        <v>0</v>
      </c>
      <c r="H15" s="190">
        <v>0</v>
      </c>
      <c r="I15" s="190">
        <v>0</v>
      </c>
      <c r="J15" s="190">
        <v>2</v>
      </c>
      <c r="K15" s="190">
        <v>843505</v>
      </c>
      <c r="L15" s="190">
        <f t="shared" si="0"/>
        <v>2</v>
      </c>
      <c r="M15" s="190">
        <f t="shared" si="1"/>
        <v>843505</v>
      </c>
    </row>
    <row r="16" spans="1:13" ht="24.75" customHeight="1">
      <c r="A16" s="156" t="s">
        <v>411</v>
      </c>
      <c r="B16" s="67">
        <v>0</v>
      </c>
      <c r="C16" s="67">
        <v>0</v>
      </c>
      <c r="D16" s="67">
        <v>0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1</v>
      </c>
      <c r="K16" s="67">
        <v>361955</v>
      </c>
      <c r="L16" s="67">
        <f t="shared" si="0"/>
        <v>1</v>
      </c>
      <c r="M16" s="67">
        <f t="shared" si="1"/>
        <v>361955</v>
      </c>
    </row>
    <row r="17" spans="1:13" ht="24.75" customHeight="1">
      <c r="A17" s="215" t="s">
        <v>338</v>
      </c>
      <c r="B17" s="190">
        <v>0</v>
      </c>
      <c r="C17" s="190">
        <v>0</v>
      </c>
      <c r="D17" s="190">
        <v>0</v>
      </c>
      <c r="E17" s="190">
        <v>0</v>
      </c>
      <c r="F17" s="190">
        <v>0</v>
      </c>
      <c r="G17" s="190">
        <v>0</v>
      </c>
      <c r="H17" s="190">
        <v>0</v>
      </c>
      <c r="I17" s="190">
        <v>0</v>
      </c>
      <c r="J17" s="190">
        <v>1</v>
      </c>
      <c r="K17" s="190">
        <v>59584</v>
      </c>
      <c r="L17" s="190">
        <f t="shared" si="0"/>
        <v>1</v>
      </c>
      <c r="M17" s="190">
        <f t="shared" si="1"/>
        <v>59584</v>
      </c>
    </row>
    <row r="18" spans="1:13" ht="24.75" customHeight="1" thickBot="1">
      <c r="A18" s="156" t="s">
        <v>339</v>
      </c>
      <c r="B18" s="67">
        <v>0</v>
      </c>
      <c r="C18" s="67">
        <v>0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4</v>
      </c>
      <c r="K18" s="67">
        <v>2306545</v>
      </c>
      <c r="L18" s="67">
        <f t="shared" si="0"/>
        <v>4</v>
      </c>
      <c r="M18" s="67">
        <f t="shared" si="1"/>
        <v>2306545</v>
      </c>
    </row>
    <row r="19" spans="1:13" ht="24.75" customHeight="1" thickBot="1">
      <c r="A19" s="216" t="s">
        <v>86</v>
      </c>
      <c r="B19" s="191">
        <f>SUM(B8:B18)</f>
        <v>1</v>
      </c>
      <c r="C19" s="191">
        <f aca="true" t="shared" si="2" ref="C19:M19">SUM(C8:C18)</f>
        <v>1580401</v>
      </c>
      <c r="D19" s="191">
        <f t="shared" si="2"/>
        <v>3</v>
      </c>
      <c r="E19" s="191">
        <f t="shared" si="2"/>
        <v>343753</v>
      </c>
      <c r="F19" s="191">
        <f t="shared" si="2"/>
        <v>2</v>
      </c>
      <c r="G19" s="191">
        <f t="shared" si="2"/>
        <v>1170970</v>
      </c>
      <c r="H19" s="191">
        <f t="shared" si="2"/>
        <v>1</v>
      </c>
      <c r="I19" s="191">
        <f t="shared" si="2"/>
        <v>64421</v>
      </c>
      <c r="J19" s="191">
        <f t="shared" si="2"/>
        <v>17</v>
      </c>
      <c r="K19" s="191">
        <f t="shared" si="2"/>
        <v>21849770</v>
      </c>
      <c r="L19" s="191">
        <f t="shared" si="2"/>
        <v>24</v>
      </c>
      <c r="M19" s="191">
        <f t="shared" si="2"/>
        <v>25009315</v>
      </c>
    </row>
    <row r="20" ht="25.5" customHeight="1" thickTop="1"/>
    <row r="21" ht="25.5" customHeight="1"/>
    <row r="22" ht="18" customHeight="1"/>
    <row r="23" spans="1:13" ht="15">
      <c r="A23" s="192"/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</row>
    <row r="24" spans="1:13" ht="18">
      <c r="A24" s="292" t="s">
        <v>387</v>
      </c>
      <c r="B24" s="292"/>
      <c r="C24" s="292"/>
      <c r="D24" s="292"/>
      <c r="E24" s="292"/>
      <c r="F24" s="292"/>
      <c r="G24" s="292"/>
      <c r="H24" s="292"/>
      <c r="I24" s="292"/>
      <c r="J24" s="292"/>
      <c r="K24" s="292"/>
      <c r="L24" s="292"/>
      <c r="M24" s="292"/>
    </row>
    <row r="25" spans="1:13" ht="18">
      <c r="A25" s="292" t="s">
        <v>326</v>
      </c>
      <c r="B25" s="292"/>
      <c r="C25" s="292"/>
      <c r="D25" s="292"/>
      <c r="E25" s="292"/>
      <c r="F25" s="292"/>
      <c r="G25" s="292"/>
      <c r="H25" s="292"/>
      <c r="I25" s="292"/>
      <c r="J25" s="292"/>
      <c r="K25" s="292"/>
      <c r="L25" s="292"/>
      <c r="M25" s="292"/>
    </row>
    <row r="26" spans="1:13" ht="15.75">
      <c r="A26" s="291" t="s">
        <v>478</v>
      </c>
      <c r="B26" s="291"/>
      <c r="C26" s="105"/>
      <c r="D26" s="105"/>
      <c r="E26" s="105"/>
      <c r="F26" s="105"/>
      <c r="G26" s="105"/>
      <c r="H26" s="105"/>
      <c r="I26" s="105"/>
      <c r="J26" s="105"/>
      <c r="K26" s="105"/>
      <c r="L26" s="293" t="s">
        <v>88</v>
      </c>
      <c r="M26" s="293"/>
    </row>
    <row r="27" spans="1:13" ht="15.75">
      <c r="A27" s="294" t="s">
        <v>327</v>
      </c>
      <c r="B27" s="290" t="s">
        <v>340</v>
      </c>
      <c r="C27" s="290"/>
      <c r="D27" s="290" t="s">
        <v>341</v>
      </c>
      <c r="E27" s="290"/>
      <c r="F27" s="290" t="s">
        <v>7</v>
      </c>
      <c r="G27" s="290"/>
      <c r="H27" s="290" t="s">
        <v>342</v>
      </c>
      <c r="I27" s="290"/>
      <c r="J27" s="290" t="s">
        <v>343</v>
      </c>
      <c r="K27" s="290"/>
      <c r="L27" s="290" t="s">
        <v>236</v>
      </c>
      <c r="M27" s="290"/>
    </row>
    <row r="28" spans="1:13" ht="16.5" thickBot="1">
      <c r="A28" s="295"/>
      <c r="B28" s="111" t="s">
        <v>149</v>
      </c>
      <c r="C28" s="111" t="s">
        <v>5</v>
      </c>
      <c r="D28" s="111" t="s">
        <v>149</v>
      </c>
      <c r="E28" s="111" t="s">
        <v>5</v>
      </c>
      <c r="F28" s="111" t="s">
        <v>149</v>
      </c>
      <c r="G28" s="111" t="s">
        <v>5</v>
      </c>
      <c r="H28" s="111" t="s">
        <v>149</v>
      </c>
      <c r="I28" s="111" t="s">
        <v>5</v>
      </c>
      <c r="J28" s="111" t="s">
        <v>149</v>
      </c>
      <c r="K28" s="111" t="s">
        <v>5</v>
      </c>
      <c r="L28" s="111" t="s">
        <v>149</v>
      </c>
      <c r="M28" s="111" t="s">
        <v>5</v>
      </c>
    </row>
    <row r="29" spans="1:13" ht="24.75" customHeight="1" thickTop="1">
      <c r="A29" s="231" t="s">
        <v>412</v>
      </c>
      <c r="B29" s="194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1</v>
      </c>
      <c r="I29" s="194">
        <v>1064725</v>
      </c>
      <c r="J29" s="194">
        <v>1</v>
      </c>
      <c r="K29" s="194">
        <v>15240410</v>
      </c>
      <c r="L29" s="194">
        <f>B29+D29+F29+H29+J29</f>
        <v>2</v>
      </c>
      <c r="M29" s="194">
        <f>C29+E29+G29+I29+K29</f>
        <v>16305135</v>
      </c>
    </row>
    <row r="30" spans="1:13" ht="24.75" customHeight="1">
      <c r="A30" s="217" t="s">
        <v>413</v>
      </c>
      <c r="B30" s="190">
        <v>1</v>
      </c>
      <c r="C30" s="190">
        <v>400171</v>
      </c>
      <c r="D30" s="190">
        <v>0</v>
      </c>
      <c r="E30" s="190">
        <v>0</v>
      </c>
      <c r="F30" s="190">
        <v>0</v>
      </c>
      <c r="G30" s="190">
        <v>0</v>
      </c>
      <c r="H30" s="190">
        <v>0</v>
      </c>
      <c r="I30" s="190">
        <v>0</v>
      </c>
      <c r="J30" s="190">
        <v>1</v>
      </c>
      <c r="K30" s="190">
        <v>1005267</v>
      </c>
      <c r="L30" s="190">
        <f aca="true" t="shared" si="3" ref="L30:L40">B30+D30+F30+H30+J30</f>
        <v>2</v>
      </c>
      <c r="M30" s="190">
        <f aca="true" t="shared" si="4" ref="M30:M40">C30+E30+G30+I30+K30</f>
        <v>1405438</v>
      </c>
    </row>
    <row r="31" spans="1:13" ht="24.75" customHeight="1">
      <c r="A31" s="231" t="s">
        <v>344</v>
      </c>
      <c r="B31" s="194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1</v>
      </c>
      <c r="K31" s="194">
        <v>3025850</v>
      </c>
      <c r="L31" s="194">
        <f t="shared" si="3"/>
        <v>1</v>
      </c>
      <c r="M31" s="194">
        <f t="shared" si="4"/>
        <v>3025850</v>
      </c>
    </row>
    <row r="32" spans="1:13" ht="24.75" customHeight="1">
      <c r="A32" s="217" t="s">
        <v>345</v>
      </c>
      <c r="B32" s="190">
        <v>0</v>
      </c>
      <c r="C32" s="190">
        <v>0</v>
      </c>
      <c r="D32" s="190">
        <v>1</v>
      </c>
      <c r="E32" s="190">
        <v>123301</v>
      </c>
      <c r="F32" s="190">
        <v>0</v>
      </c>
      <c r="G32" s="190">
        <v>0</v>
      </c>
      <c r="H32" s="190">
        <v>0</v>
      </c>
      <c r="I32" s="190">
        <v>0</v>
      </c>
      <c r="J32" s="190">
        <v>35</v>
      </c>
      <c r="K32" s="190">
        <v>29806876</v>
      </c>
      <c r="L32" s="190">
        <f t="shared" si="3"/>
        <v>36</v>
      </c>
      <c r="M32" s="190">
        <f t="shared" si="4"/>
        <v>29930177</v>
      </c>
    </row>
    <row r="33" spans="1:13" ht="24.75" customHeight="1">
      <c r="A33" s="231" t="s">
        <v>346</v>
      </c>
      <c r="B33" s="194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10</v>
      </c>
      <c r="K33" s="194">
        <v>8270242</v>
      </c>
      <c r="L33" s="194">
        <f t="shared" si="3"/>
        <v>10</v>
      </c>
      <c r="M33" s="194">
        <f t="shared" si="4"/>
        <v>8270242</v>
      </c>
    </row>
    <row r="34" spans="1:13" ht="24.75" customHeight="1">
      <c r="A34" s="217" t="s">
        <v>414</v>
      </c>
      <c r="B34" s="190">
        <v>0</v>
      </c>
      <c r="C34" s="190">
        <v>0</v>
      </c>
      <c r="D34" s="190">
        <v>0</v>
      </c>
      <c r="E34" s="190">
        <v>0</v>
      </c>
      <c r="F34" s="190">
        <v>0</v>
      </c>
      <c r="G34" s="190">
        <v>0</v>
      </c>
      <c r="H34" s="190">
        <v>0</v>
      </c>
      <c r="I34" s="190">
        <v>0</v>
      </c>
      <c r="J34" s="190">
        <v>1</v>
      </c>
      <c r="K34" s="190">
        <v>113394</v>
      </c>
      <c r="L34" s="190">
        <f t="shared" si="3"/>
        <v>1</v>
      </c>
      <c r="M34" s="190">
        <f t="shared" si="4"/>
        <v>113394</v>
      </c>
    </row>
    <row r="35" spans="1:13" ht="24.75" customHeight="1">
      <c r="A35" s="231" t="s">
        <v>347</v>
      </c>
      <c r="B35" s="194">
        <v>0</v>
      </c>
      <c r="C35" s="194">
        <v>0</v>
      </c>
      <c r="D35" s="194">
        <v>0</v>
      </c>
      <c r="E35" s="194">
        <v>0</v>
      </c>
      <c r="F35" s="194">
        <v>0</v>
      </c>
      <c r="G35" s="194">
        <v>0</v>
      </c>
      <c r="H35" s="194">
        <v>0</v>
      </c>
      <c r="I35" s="194">
        <v>0</v>
      </c>
      <c r="J35" s="194">
        <v>6</v>
      </c>
      <c r="K35" s="194">
        <v>4258369</v>
      </c>
      <c r="L35" s="194">
        <f t="shared" si="3"/>
        <v>6</v>
      </c>
      <c r="M35" s="194">
        <f t="shared" si="4"/>
        <v>4258369</v>
      </c>
    </row>
    <row r="36" spans="1:13" ht="24.75" customHeight="1">
      <c r="A36" s="217" t="s">
        <v>8</v>
      </c>
      <c r="B36" s="190">
        <v>0</v>
      </c>
      <c r="C36" s="190">
        <v>0</v>
      </c>
      <c r="D36" s="190">
        <v>0</v>
      </c>
      <c r="E36" s="190">
        <v>0</v>
      </c>
      <c r="F36" s="190">
        <v>0</v>
      </c>
      <c r="G36" s="190">
        <v>0</v>
      </c>
      <c r="H36" s="190">
        <v>0</v>
      </c>
      <c r="I36" s="190">
        <v>0</v>
      </c>
      <c r="J36" s="190">
        <v>5</v>
      </c>
      <c r="K36" s="190">
        <v>1855381</v>
      </c>
      <c r="L36" s="190">
        <f t="shared" si="3"/>
        <v>5</v>
      </c>
      <c r="M36" s="190">
        <f t="shared" si="4"/>
        <v>1855381</v>
      </c>
    </row>
    <row r="37" spans="1:13" ht="24.75" customHeight="1">
      <c r="A37" s="231" t="s">
        <v>348</v>
      </c>
      <c r="B37" s="194">
        <v>0</v>
      </c>
      <c r="C37" s="194">
        <v>0</v>
      </c>
      <c r="D37" s="194">
        <v>3</v>
      </c>
      <c r="E37" s="194">
        <v>62328984</v>
      </c>
      <c r="F37" s="194">
        <v>0</v>
      </c>
      <c r="G37" s="194">
        <v>0</v>
      </c>
      <c r="H37" s="194">
        <v>0</v>
      </c>
      <c r="I37" s="194">
        <v>0</v>
      </c>
      <c r="J37" s="194">
        <v>0</v>
      </c>
      <c r="K37" s="194">
        <v>0</v>
      </c>
      <c r="L37" s="194">
        <f t="shared" si="3"/>
        <v>3</v>
      </c>
      <c r="M37" s="194">
        <f t="shared" si="4"/>
        <v>62328984</v>
      </c>
    </row>
    <row r="38" spans="1:13" ht="24.75" customHeight="1">
      <c r="A38" s="217" t="s">
        <v>349</v>
      </c>
      <c r="B38" s="190">
        <v>0</v>
      </c>
      <c r="C38" s="190">
        <v>0</v>
      </c>
      <c r="D38" s="190">
        <v>1</v>
      </c>
      <c r="E38" s="190">
        <v>179150</v>
      </c>
      <c r="F38" s="190">
        <v>2</v>
      </c>
      <c r="G38" s="190">
        <v>1170970</v>
      </c>
      <c r="H38" s="190">
        <v>0</v>
      </c>
      <c r="I38" s="190">
        <v>0</v>
      </c>
      <c r="J38" s="190">
        <v>0</v>
      </c>
      <c r="K38" s="190">
        <v>0</v>
      </c>
      <c r="L38" s="190">
        <f t="shared" si="3"/>
        <v>3</v>
      </c>
      <c r="M38" s="190">
        <f t="shared" si="4"/>
        <v>1350120</v>
      </c>
    </row>
    <row r="39" spans="1:13" ht="24.75" customHeight="1">
      <c r="A39" s="231" t="s">
        <v>415</v>
      </c>
      <c r="B39" s="194">
        <v>0</v>
      </c>
      <c r="C39" s="194">
        <v>0</v>
      </c>
      <c r="D39" s="194">
        <v>0</v>
      </c>
      <c r="E39" s="194">
        <v>0</v>
      </c>
      <c r="F39" s="194">
        <v>0</v>
      </c>
      <c r="G39" s="194">
        <v>0</v>
      </c>
      <c r="H39" s="194">
        <v>0</v>
      </c>
      <c r="I39" s="194">
        <v>0</v>
      </c>
      <c r="J39" s="194">
        <v>1</v>
      </c>
      <c r="K39" s="194">
        <v>850921</v>
      </c>
      <c r="L39" s="194">
        <f t="shared" si="3"/>
        <v>1</v>
      </c>
      <c r="M39" s="194">
        <f t="shared" si="4"/>
        <v>850921</v>
      </c>
    </row>
    <row r="40" spans="1:13" ht="24.75" customHeight="1" thickBot="1">
      <c r="A40" s="217" t="s">
        <v>350</v>
      </c>
      <c r="B40" s="190">
        <v>0</v>
      </c>
      <c r="C40" s="190">
        <v>0</v>
      </c>
      <c r="D40" s="190">
        <v>0</v>
      </c>
      <c r="E40" s="190">
        <v>0</v>
      </c>
      <c r="F40" s="190">
        <v>0</v>
      </c>
      <c r="G40" s="190">
        <v>0</v>
      </c>
      <c r="H40" s="190">
        <v>0</v>
      </c>
      <c r="I40" s="190">
        <v>0</v>
      </c>
      <c r="J40" s="190">
        <v>1</v>
      </c>
      <c r="K40" s="190">
        <v>1312866</v>
      </c>
      <c r="L40" s="190">
        <f t="shared" si="3"/>
        <v>1</v>
      </c>
      <c r="M40" s="190">
        <f t="shared" si="4"/>
        <v>1312866</v>
      </c>
    </row>
    <row r="41" spans="1:13" ht="27.75" customHeight="1" thickBot="1">
      <c r="A41" s="232" t="s">
        <v>86</v>
      </c>
      <c r="B41" s="191">
        <f>SUM(B29:B40)</f>
        <v>1</v>
      </c>
      <c r="C41" s="191">
        <f aca="true" t="shared" si="5" ref="C41:M41">SUM(C29:C40)</f>
        <v>400171</v>
      </c>
      <c r="D41" s="191">
        <f t="shared" si="5"/>
        <v>5</v>
      </c>
      <c r="E41" s="191">
        <f t="shared" si="5"/>
        <v>62631435</v>
      </c>
      <c r="F41" s="191">
        <f t="shared" si="5"/>
        <v>2</v>
      </c>
      <c r="G41" s="191">
        <f t="shared" si="5"/>
        <v>1170970</v>
      </c>
      <c r="H41" s="191">
        <f t="shared" si="5"/>
        <v>1</v>
      </c>
      <c r="I41" s="191">
        <f t="shared" si="5"/>
        <v>1064725</v>
      </c>
      <c r="J41" s="191">
        <f t="shared" si="5"/>
        <v>62</v>
      </c>
      <c r="K41" s="191">
        <f t="shared" si="5"/>
        <v>65739576</v>
      </c>
      <c r="L41" s="191">
        <f t="shared" si="5"/>
        <v>71</v>
      </c>
      <c r="M41" s="191">
        <f t="shared" si="5"/>
        <v>131006877</v>
      </c>
    </row>
    <row r="42" spans="1:13" ht="31.5" customHeight="1" thickBot="1" thickTop="1">
      <c r="A42" s="232" t="s">
        <v>87</v>
      </c>
      <c r="B42" s="191">
        <f aca="true" t="shared" si="6" ref="B42:M42">B19+B41</f>
        <v>2</v>
      </c>
      <c r="C42" s="191">
        <f t="shared" si="6"/>
        <v>1980572</v>
      </c>
      <c r="D42" s="191">
        <f t="shared" si="6"/>
        <v>8</v>
      </c>
      <c r="E42" s="191">
        <f t="shared" si="6"/>
        <v>62975188</v>
      </c>
      <c r="F42" s="191">
        <f t="shared" si="6"/>
        <v>4</v>
      </c>
      <c r="G42" s="191">
        <f t="shared" si="6"/>
        <v>2341940</v>
      </c>
      <c r="H42" s="191">
        <f t="shared" si="6"/>
        <v>2</v>
      </c>
      <c r="I42" s="191">
        <f t="shared" si="6"/>
        <v>1129146</v>
      </c>
      <c r="J42" s="191">
        <f t="shared" si="6"/>
        <v>79</v>
      </c>
      <c r="K42" s="191">
        <f t="shared" si="6"/>
        <v>87589346</v>
      </c>
      <c r="L42" s="191">
        <f t="shared" si="6"/>
        <v>95</v>
      </c>
      <c r="M42" s="191">
        <f t="shared" si="6"/>
        <v>156016192</v>
      </c>
    </row>
    <row r="43" spans="1:13" ht="15.75" thickTop="1">
      <c r="A43" s="195"/>
      <c r="B43" s="196"/>
      <c r="C43" s="196"/>
      <c r="D43" s="196"/>
      <c r="E43" s="196"/>
      <c r="F43" s="196"/>
      <c r="G43" s="196"/>
      <c r="H43" s="196"/>
      <c r="I43" s="196"/>
      <c r="J43" s="197"/>
      <c r="K43" s="197"/>
      <c r="L43" s="197"/>
      <c r="M43" s="197"/>
    </row>
    <row r="44" spans="1:13" ht="15">
      <c r="A44" s="195"/>
      <c r="B44" s="196"/>
      <c r="C44" s="196"/>
      <c r="D44" s="196"/>
      <c r="E44" s="196"/>
      <c r="F44" s="196"/>
      <c r="G44" s="196"/>
      <c r="H44" s="196"/>
      <c r="I44" s="196"/>
      <c r="J44" s="197"/>
      <c r="K44" s="197"/>
      <c r="L44" s="197"/>
      <c r="M44" s="197"/>
    </row>
    <row r="45" spans="1:13" ht="15">
      <c r="A45" s="195"/>
      <c r="B45" s="196"/>
      <c r="C45" s="196"/>
      <c r="D45" s="196"/>
      <c r="E45" s="196"/>
      <c r="F45" s="196"/>
      <c r="G45" s="196"/>
      <c r="H45" s="196"/>
      <c r="I45" s="196"/>
      <c r="J45" s="197"/>
      <c r="K45" s="197"/>
      <c r="L45" s="197"/>
      <c r="M45" s="197"/>
    </row>
  </sheetData>
  <sheetProtection/>
  <mergeCells count="21">
    <mergeCell ref="D6:E6"/>
    <mergeCell ref="D27:E27"/>
    <mergeCell ref="H6:I6"/>
    <mergeCell ref="H27:I27"/>
    <mergeCell ref="L6:M6"/>
    <mergeCell ref="L27:M27"/>
    <mergeCell ref="A3:M3"/>
    <mergeCell ref="A4:M4"/>
    <mergeCell ref="L5:M5"/>
    <mergeCell ref="A6:A7"/>
    <mergeCell ref="B6:C6"/>
    <mergeCell ref="F27:G27"/>
    <mergeCell ref="F6:G6"/>
    <mergeCell ref="J27:K27"/>
    <mergeCell ref="J6:K6"/>
    <mergeCell ref="A26:B26"/>
    <mergeCell ref="A24:M24"/>
    <mergeCell ref="A25:M25"/>
    <mergeCell ref="L26:M26"/>
    <mergeCell ref="A27:A28"/>
    <mergeCell ref="B27:C2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4"/>
  <sheetViews>
    <sheetView rightToLeft="1" zoomScalePageLayoutView="0" workbookViewId="0" topLeftCell="A1">
      <selection activeCell="U10" sqref="U10"/>
    </sheetView>
  </sheetViews>
  <sheetFormatPr defaultColWidth="9.140625" defaultRowHeight="15"/>
  <cols>
    <col min="1" max="1" width="14.7109375" style="0" customWidth="1"/>
    <col min="2" max="2" width="7.7109375" style="0" customWidth="1"/>
    <col min="3" max="3" width="11.00390625" style="0" customWidth="1"/>
    <col min="4" max="4" width="6.8515625" style="0" customWidth="1"/>
    <col min="6" max="6" width="6.28125" style="0" customWidth="1"/>
    <col min="7" max="7" width="10.00390625" style="0" customWidth="1"/>
    <col min="8" max="8" width="6.421875" style="0" customWidth="1"/>
    <col min="9" max="9" width="11.28125" style="0" customWidth="1"/>
    <col min="10" max="10" width="6.7109375" style="0" customWidth="1"/>
    <col min="11" max="11" width="10.8515625" style="0" customWidth="1"/>
    <col min="12" max="12" width="6.140625" style="0" customWidth="1"/>
    <col min="13" max="13" width="12.00390625" style="0" customWidth="1"/>
    <col min="14" max="14" width="5.57421875" style="0" customWidth="1"/>
    <col min="15" max="15" width="11.57421875" style="0" customWidth="1"/>
  </cols>
  <sheetData>
    <row r="1" spans="1:15" ht="15" customHeight="1">
      <c r="A1" s="298" t="s">
        <v>388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</row>
    <row r="2" spans="1:15" ht="15.75" customHeight="1">
      <c r="A2" s="298" t="s">
        <v>351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</row>
    <row r="3" spans="1:15" ht="15.75">
      <c r="A3" s="299" t="s">
        <v>479</v>
      </c>
      <c r="B3" s="299"/>
      <c r="C3" s="299"/>
      <c r="D3" s="198"/>
      <c r="E3" s="198"/>
      <c r="F3" s="198"/>
      <c r="G3" s="198"/>
      <c r="H3" s="198"/>
      <c r="I3" s="198"/>
      <c r="J3" s="198"/>
      <c r="K3" s="198"/>
      <c r="L3" s="198"/>
      <c r="M3" s="300" t="s">
        <v>88</v>
      </c>
      <c r="N3" s="300"/>
      <c r="O3" s="300"/>
    </row>
    <row r="4" spans="1:15" ht="15.75">
      <c r="A4" s="301" t="s">
        <v>353</v>
      </c>
      <c r="B4" s="296" t="s">
        <v>354</v>
      </c>
      <c r="C4" s="297"/>
      <c r="D4" s="296" t="s">
        <v>355</v>
      </c>
      <c r="E4" s="297"/>
      <c r="F4" s="296" t="s">
        <v>356</v>
      </c>
      <c r="G4" s="297"/>
      <c r="H4" s="296" t="s">
        <v>418</v>
      </c>
      <c r="I4" s="297"/>
      <c r="J4" s="296" t="s">
        <v>419</v>
      </c>
      <c r="K4" s="297"/>
      <c r="L4" s="296" t="s">
        <v>357</v>
      </c>
      <c r="M4" s="297"/>
      <c r="N4" s="296" t="s">
        <v>358</v>
      </c>
      <c r="O4" s="297"/>
    </row>
    <row r="5" spans="1:15" ht="16.5" thickBot="1">
      <c r="A5" s="302"/>
      <c r="B5" s="199" t="s">
        <v>4</v>
      </c>
      <c r="C5" s="199" t="s">
        <v>5</v>
      </c>
      <c r="D5" s="199" t="s">
        <v>4</v>
      </c>
      <c r="E5" s="199" t="s">
        <v>5</v>
      </c>
      <c r="F5" s="199" t="s">
        <v>4</v>
      </c>
      <c r="G5" s="199" t="s">
        <v>5</v>
      </c>
      <c r="H5" s="199" t="s">
        <v>4</v>
      </c>
      <c r="I5" s="199" t="s">
        <v>5</v>
      </c>
      <c r="J5" s="199" t="s">
        <v>4</v>
      </c>
      <c r="K5" s="199" t="s">
        <v>5</v>
      </c>
      <c r="L5" s="199" t="s">
        <v>4</v>
      </c>
      <c r="M5" s="199" t="s">
        <v>5</v>
      </c>
      <c r="N5" s="199" t="s">
        <v>4</v>
      </c>
      <c r="O5" s="199" t="s">
        <v>5</v>
      </c>
    </row>
    <row r="6" spans="1:15" ht="21.75" customHeight="1" thickTop="1">
      <c r="A6" s="200" t="s">
        <v>116</v>
      </c>
      <c r="B6" s="67">
        <v>0</v>
      </c>
      <c r="C6" s="67">
        <v>0</v>
      </c>
      <c r="D6" s="67">
        <v>2</v>
      </c>
      <c r="E6" s="67">
        <v>238636</v>
      </c>
      <c r="F6" s="67">
        <v>2</v>
      </c>
      <c r="G6" s="67">
        <v>429719</v>
      </c>
      <c r="H6" s="67">
        <v>0</v>
      </c>
      <c r="I6" s="67">
        <v>0</v>
      </c>
      <c r="J6" s="67">
        <v>0</v>
      </c>
      <c r="K6" s="67">
        <v>0</v>
      </c>
      <c r="L6" s="67">
        <v>2</v>
      </c>
      <c r="M6" s="67">
        <v>1588911</v>
      </c>
      <c r="N6" s="67">
        <f>B6+D6+F6+H6+J6+L6</f>
        <v>6</v>
      </c>
      <c r="O6" s="67">
        <f>C6+E6+G6+I6+K6+M6</f>
        <v>2257266</v>
      </c>
    </row>
    <row r="7" spans="1:15" ht="21.75" customHeight="1">
      <c r="A7" s="157" t="s">
        <v>118</v>
      </c>
      <c r="B7" s="201">
        <v>1</v>
      </c>
      <c r="C7" s="201">
        <v>1415950</v>
      </c>
      <c r="D7" s="201">
        <v>0</v>
      </c>
      <c r="E7" s="201">
        <v>0</v>
      </c>
      <c r="F7" s="201">
        <v>0</v>
      </c>
      <c r="G7" s="201">
        <v>0</v>
      </c>
      <c r="H7" s="201">
        <v>0</v>
      </c>
      <c r="I7" s="201">
        <v>0</v>
      </c>
      <c r="J7" s="201">
        <v>0</v>
      </c>
      <c r="K7" s="201">
        <v>0</v>
      </c>
      <c r="L7" s="201">
        <v>0</v>
      </c>
      <c r="M7" s="201">
        <v>0</v>
      </c>
      <c r="N7" s="201">
        <f aca="true" t="shared" si="0" ref="N7:N22">B7+D7+F7+H7+J7+L7</f>
        <v>1</v>
      </c>
      <c r="O7" s="201">
        <f aca="true" t="shared" si="1" ref="O7:O22">C7+E7+G7+I7+K7+M7</f>
        <v>1415950</v>
      </c>
    </row>
    <row r="8" spans="1:15" ht="21.75" customHeight="1">
      <c r="A8" s="200" t="s">
        <v>119</v>
      </c>
      <c r="B8" s="67">
        <v>0</v>
      </c>
      <c r="C8" s="67">
        <v>0</v>
      </c>
      <c r="D8" s="67">
        <v>0</v>
      </c>
      <c r="E8" s="67">
        <v>0</v>
      </c>
      <c r="F8" s="67">
        <v>0</v>
      </c>
      <c r="G8" s="67">
        <v>0</v>
      </c>
      <c r="H8" s="67">
        <v>27</v>
      </c>
      <c r="I8" s="67">
        <v>46981669</v>
      </c>
      <c r="J8" s="67">
        <v>0</v>
      </c>
      <c r="K8" s="67">
        <v>0</v>
      </c>
      <c r="L8" s="67">
        <v>3</v>
      </c>
      <c r="M8" s="67">
        <v>1229029</v>
      </c>
      <c r="N8" s="67">
        <f t="shared" si="0"/>
        <v>30</v>
      </c>
      <c r="O8" s="67">
        <f t="shared" si="1"/>
        <v>48210698</v>
      </c>
    </row>
    <row r="9" spans="1:15" ht="21.75" customHeight="1">
      <c r="A9" s="157" t="s">
        <v>153</v>
      </c>
      <c r="B9" s="201">
        <v>0</v>
      </c>
      <c r="C9" s="201">
        <v>0</v>
      </c>
      <c r="D9" s="201">
        <v>1</v>
      </c>
      <c r="E9" s="201">
        <v>1654939</v>
      </c>
      <c r="F9" s="201">
        <v>0</v>
      </c>
      <c r="G9" s="201">
        <v>0</v>
      </c>
      <c r="H9" s="201">
        <v>0</v>
      </c>
      <c r="I9" s="201">
        <v>0</v>
      </c>
      <c r="J9" s="201">
        <v>0</v>
      </c>
      <c r="K9" s="201">
        <v>0</v>
      </c>
      <c r="L9" s="201">
        <v>1</v>
      </c>
      <c r="M9" s="201">
        <v>248858</v>
      </c>
      <c r="N9" s="201">
        <f t="shared" si="0"/>
        <v>2</v>
      </c>
      <c r="O9" s="201">
        <f t="shared" si="1"/>
        <v>1903797</v>
      </c>
    </row>
    <row r="10" spans="1:15" ht="21.75" customHeight="1">
      <c r="A10" s="200" t="s">
        <v>359</v>
      </c>
      <c r="B10" s="67">
        <v>0</v>
      </c>
      <c r="C10" s="67">
        <v>0</v>
      </c>
      <c r="D10" s="67">
        <v>0</v>
      </c>
      <c r="E10" s="67">
        <v>0</v>
      </c>
      <c r="F10" s="67">
        <v>0</v>
      </c>
      <c r="G10" s="67">
        <v>0</v>
      </c>
      <c r="H10" s="67">
        <v>4</v>
      </c>
      <c r="I10" s="67">
        <v>1331324</v>
      </c>
      <c r="J10" s="67">
        <v>1</v>
      </c>
      <c r="K10" s="67">
        <v>100239</v>
      </c>
      <c r="L10" s="67">
        <v>0</v>
      </c>
      <c r="M10" s="67">
        <v>0</v>
      </c>
      <c r="N10" s="67">
        <f t="shared" si="0"/>
        <v>5</v>
      </c>
      <c r="O10" s="67">
        <f t="shared" si="1"/>
        <v>1431563</v>
      </c>
    </row>
    <row r="11" spans="1:15" ht="21.75" customHeight="1">
      <c r="A11" s="157" t="s">
        <v>360</v>
      </c>
      <c r="B11" s="201">
        <v>0</v>
      </c>
      <c r="C11" s="201">
        <v>0</v>
      </c>
      <c r="D11" s="201">
        <v>0</v>
      </c>
      <c r="E11" s="201">
        <v>0</v>
      </c>
      <c r="F11" s="201">
        <v>0</v>
      </c>
      <c r="G11" s="201">
        <v>0</v>
      </c>
      <c r="H11" s="201">
        <v>2</v>
      </c>
      <c r="I11" s="201">
        <v>1044006</v>
      </c>
      <c r="J11" s="201">
        <v>0</v>
      </c>
      <c r="K11" s="201">
        <v>0</v>
      </c>
      <c r="L11" s="201">
        <v>1</v>
      </c>
      <c r="M11" s="201">
        <v>282850</v>
      </c>
      <c r="N11" s="201">
        <f t="shared" si="0"/>
        <v>3</v>
      </c>
      <c r="O11" s="201">
        <f t="shared" si="1"/>
        <v>1326856</v>
      </c>
    </row>
    <row r="12" spans="1:15" ht="21.75" customHeight="1">
      <c r="A12" s="200" t="s">
        <v>361</v>
      </c>
      <c r="B12" s="67">
        <v>0</v>
      </c>
      <c r="C12" s="67">
        <v>0</v>
      </c>
      <c r="D12" s="67">
        <v>1</v>
      </c>
      <c r="E12" s="67">
        <v>6635804</v>
      </c>
      <c r="F12" s="67">
        <v>0</v>
      </c>
      <c r="G12" s="67">
        <v>0</v>
      </c>
      <c r="H12" s="67">
        <v>82</v>
      </c>
      <c r="I12" s="67">
        <v>94194022</v>
      </c>
      <c r="J12" s="67">
        <v>0</v>
      </c>
      <c r="K12" s="67">
        <v>0</v>
      </c>
      <c r="L12" s="67">
        <v>19</v>
      </c>
      <c r="M12" s="67">
        <v>22654086</v>
      </c>
      <c r="N12" s="67">
        <f t="shared" si="0"/>
        <v>102</v>
      </c>
      <c r="O12" s="67">
        <f t="shared" si="1"/>
        <v>123483912</v>
      </c>
    </row>
    <row r="13" spans="1:15" ht="21.75" customHeight="1">
      <c r="A13" s="157" t="s">
        <v>117</v>
      </c>
      <c r="B13" s="201">
        <v>0</v>
      </c>
      <c r="C13" s="201">
        <v>0</v>
      </c>
      <c r="D13" s="201">
        <v>1</v>
      </c>
      <c r="E13" s="201">
        <v>748098</v>
      </c>
      <c r="F13" s="201">
        <v>1</v>
      </c>
      <c r="G13" s="201">
        <v>777150</v>
      </c>
      <c r="H13" s="201">
        <v>5</v>
      </c>
      <c r="I13" s="201">
        <v>6045316</v>
      </c>
      <c r="J13" s="201">
        <v>0</v>
      </c>
      <c r="K13" s="201">
        <v>0</v>
      </c>
      <c r="L13" s="201">
        <v>0</v>
      </c>
      <c r="M13" s="201">
        <v>0</v>
      </c>
      <c r="N13" s="201">
        <f t="shared" si="0"/>
        <v>7</v>
      </c>
      <c r="O13" s="201">
        <f t="shared" si="1"/>
        <v>7570564</v>
      </c>
    </row>
    <row r="14" spans="1:15" ht="21.75" customHeight="1">
      <c r="A14" s="200" t="s">
        <v>120</v>
      </c>
      <c r="B14" s="67">
        <v>0</v>
      </c>
      <c r="C14" s="67">
        <v>0</v>
      </c>
      <c r="D14" s="67">
        <v>0</v>
      </c>
      <c r="E14" s="67">
        <v>0</v>
      </c>
      <c r="F14" s="67">
        <v>2</v>
      </c>
      <c r="G14" s="67">
        <v>3179040</v>
      </c>
      <c r="H14" s="67">
        <v>0</v>
      </c>
      <c r="I14" s="67">
        <v>0</v>
      </c>
      <c r="J14" s="67">
        <v>0</v>
      </c>
      <c r="K14" s="67">
        <v>0</v>
      </c>
      <c r="L14" s="67">
        <v>2</v>
      </c>
      <c r="M14" s="67">
        <v>3135040</v>
      </c>
      <c r="N14" s="67">
        <f t="shared" si="0"/>
        <v>4</v>
      </c>
      <c r="O14" s="67">
        <f t="shared" si="1"/>
        <v>6314080</v>
      </c>
    </row>
    <row r="15" spans="1:15" ht="21.75" customHeight="1">
      <c r="A15" s="157" t="s">
        <v>362</v>
      </c>
      <c r="B15" s="201">
        <v>0</v>
      </c>
      <c r="C15" s="201">
        <v>0</v>
      </c>
      <c r="D15" s="201">
        <v>0</v>
      </c>
      <c r="E15" s="201">
        <v>0</v>
      </c>
      <c r="F15" s="201">
        <v>0</v>
      </c>
      <c r="G15" s="201">
        <v>0</v>
      </c>
      <c r="H15" s="201">
        <v>5</v>
      </c>
      <c r="I15" s="201">
        <v>36107701</v>
      </c>
      <c r="J15" s="201">
        <v>0</v>
      </c>
      <c r="K15" s="201">
        <v>0</v>
      </c>
      <c r="L15" s="201">
        <v>1</v>
      </c>
      <c r="M15" s="201">
        <v>71085949</v>
      </c>
      <c r="N15" s="201">
        <f t="shared" si="0"/>
        <v>6</v>
      </c>
      <c r="O15" s="201">
        <f t="shared" si="1"/>
        <v>107193650</v>
      </c>
    </row>
    <row r="16" spans="1:15" ht="21.75" customHeight="1">
      <c r="A16" s="200" t="s">
        <v>363</v>
      </c>
      <c r="B16" s="67">
        <v>0</v>
      </c>
      <c r="C16" s="67">
        <v>0</v>
      </c>
      <c r="D16" s="67">
        <v>0</v>
      </c>
      <c r="E16" s="67">
        <v>0</v>
      </c>
      <c r="F16" s="67">
        <v>0</v>
      </c>
      <c r="G16" s="67">
        <v>0</v>
      </c>
      <c r="H16" s="67">
        <v>3</v>
      </c>
      <c r="I16" s="67">
        <v>1275480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0"/>
        <v>3</v>
      </c>
      <c r="O16" s="67">
        <f t="shared" si="1"/>
        <v>1275480</v>
      </c>
    </row>
    <row r="17" spans="1:15" ht="21.75" customHeight="1">
      <c r="A17" s="157" t="s">
        <v>364</v>
      </c>
      <c r="B17" s="201">
        <v>0</v>
      </c>
      <c r="C17" s="201">
        <v>0</v>
      </c>
      <c r="D17" s="201">
        <v>0</v>
      </c>
      <c r="E17" s="201">
        <v>0</v>
      </c>
      <c r="F17" s="201">
        <v>1</v>
      </c>
      <c r="G17" s="201">
        <v>741410</v>
      </c>
      <c r="H17" s="201">
        <v>0</v>
      </c>
      <c r="I17" s="201">
        <v>0</v>
      </c>
      <c r="J17" s="201">
        <v>0</v>
      </c>
      <c r="K17" s="201">
        <v>0</v>
      </c>
      <c r="L17" s="201">
        <v>0</v>
      </c>
      <c r="M17" s="201">
        <v>0</v>
      </c>
      <c r="N17" s="201">
        <f t="shared" si="0"/>
        <v>1</v>
      </c>
      <c r="O17" s="201">
        <f t="shared" si="1"/>
        <v>741410</v>
      </c>
    </row>
    <row r="18" spans="1:15" ht="21.75" customHeight="1">
      <c r="A18" s="200" t="s">
        <v>365</v>
      </c>
      <c r="B18" s="67">
        <v>0</v>
      </c>
      <c r="C18" s="67">
        <v>0</v>
      </c>
      <c r="D18" s="67">
        <v>0</v>
      </c>
      <c r="E18" s="67">
        <v>0</v>
      </c>
      <c r="F18" s="67">
        <v>11</v>
      </c>
      <c r="G18" s="67">
        <v>21753045</v>
      </c>
      <c r="H18" s="67">
        <v>0</v>
      </c>
      <c r="I18" s="67">
        <v>0</v>
      </c>
      <c r="J18" s="67">
        <v>0</v>
      </c>
      <c r="K18" s="67">
        <v>0</v>
      </c>
      <c r="L18" s="67">
        <v>4</v>
      </c>
      <c r="M18" s="67">
        <v>4094451</v>
      </c>
      <c r="N18" s="67">
        <f t="shared" si="0"/>
        <v>15</v>
      </c>
      <c r="O18" s="67">
        <f t="shared" si="1"/>
        <v>25847496</v>
      </c>
    </row>
    <row r="19" spans="1:15" ht="21.75" customHeight="1">
      <c r="A19" s="157" t="s">
        <v>366</v>
      </c>
      <c r="B19" s="201">
        <v>0</v>
      </c>
      <c r="C19" s="201">
        <v>0</v>
      </c>
      <c r="D19" s="201">
        <v>1</v>
      </c>
      <c r="E19" s="201">
        <v>113800</v>
      </c>
      <c r="F19" s="201">
        <v>0</v>
      </c>
      <c r="G19" s="201">
        <v>0</v>
      </c>
      <c r="H19" s="201">
        <v>0</v>
      </c>
      <c r="I19" s="201">
        <v>0</v>
      </c>
      <c r="J19" s="201">
        <v>0</v>
      </c>
      <c r="K19" s="201">
        <v>0</v>
      </c>
      <c r="L19" s="201">
        <v>0</v>
      </c>
      <c r="M19" s="201">
        <v>0</v>
      </c>
      <c r="N19" s="201">
        <f t="shared" si="0"/>
        <v>1</v>
      </c>
      <c r="O19" s="201">
        <f t="shared" si="1"/>
        <v>113800</v>
      </c>
    </row>
    <row r="20" spans="1:15" ht="21.75" customHeight="1">
      <c r="A20" s="200" t="s">
        <v>416</v>
      </c>
      <c r="B20" s="67">
        <v>0</v>
      </c>
      <c r="C20" s="67">
        <v>0</v>
      </c>
      <c r="D20" s="67">
        <v>0</v>
      </c>
      <c r="E20" s="67">
        <v>0</v>
      </c>
      <c r="F20" s="67">
        <v>0</v>
      </c>
      <c r="G20" s="67">
        <v>0</v>
      </c>
      <c r="H20" s="67">
        <v>2</v>
      </c>
      <c r="I20" s="67">
        <v>211211</v>
      </c>
      <c r="J20" s="67">
        <v>0</v>
      </c>
      <c r="K20" s="67">
        <v>0</v>
      </c>
      <c r="L20" s="67">
        <v>0</v>
      </c>
      <c r="M20" s="67">
        <v>0</v>
      </c>
      <c r="N20" s="67">
        <f t="shared" si="0"/>
        <v>2</v>
      </c>
      <c r="O20" s="67">
        <f t="shared" si="1"/>
        <v>211211</v>
      </c>
    </row>
    <row r="21" spans="1:15" ht="21.75" customHeight="1">
      <c r="A21" s="157" t="s">
        <v>367</v>
      </c>
      <c r="B21" s="201">
        <v>0</v>
      </c>
      <c r="C21" s="201">
        <v>0</v>
      </c>
      <c r="D21" s="201">
        <v>0</v>
      </c>
      <c r="E21" s="201">
        <v>0</v>
      </c>
      <c r="F21" s="201">
        <v>0</v>
      </c>
      <c r="G21" s="201">
        <v>0</v>
      </c>
      <c r="H21" s="201">
        <v>0</v>
      </c>
      <c r="I21" s="201">
        <v>0</v>
      </c>
      <c r="J21" s="201">
        <v>0</v>
      </c>
      <c r="K21" s="201">
        <v>0</v>
      </c>
      <c r="L21" s="201">
        <v>13</v>
      </c>
      <c r="M21" s="201">
        <v>50138149</v>
      </c>
      <c r="N21" s="201">
        <f t="shared" si="0"/>
        <v>13</v>
      </c>
      <c r="O21" s="201">
        <f t="shared" si="1"/>
        <v>50138149</v>
      </c>
    </row>
    <row r="22" spans="1:15" ht="21.75" customHeight="1" thickBot="1">
      <c r="A22" s="200" t="s">
        <v>417</v>
      </c>
      <c r="B22" s="67">
        <v>0</v>
      </c>
      <c r="C22" s="67">
        <v>0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1</v>
      </c>
      <c r="M22" s="67">
        <v>7491005</v>
      </c>
      <c r="N22" s="67">
        <f t="shared" si="0"/>
        <v>1</v>
      </c>
      <c r="O22" s="67">
        <f t="shared" si="1"/>
        <v>7491005</v>
      </c>
    </row>
    <row r="23" spans="1:15" ht="21.75" customHeight="1" thickBot="1">
      <c r="A23" s="202" t="s">
        <v>3</v>
      </c>
      <c r="B23" s="203">
        <f aca="true" t="shared" si="2" ref="B23:O23">SUM(B6:B22)</f>
        <v>1</v>
      </c>
      <c r="C23" s="203">
        <f t="shared" si="2"/>
        <v>1415950</v>
      </c>
      <c r="D23" s="203">
        <f t="shared" si="2"/>
        <v>6</v>
      </c>
      <c r="E23" s="203">
        <f t="shared" si="2"/>
        <v>9391277</v>
      </c>
      <c r="F23" s="203">
        <f t="shared" si="2"/>
        <v>17</v>
      </c>
      <c r="G23" s="203">
        <f t="shared" si="2"/>
        <v>26880364</v>
      </c>
      <c r="H23" s="203">
        <f t="shared" si="2"/>
        <v>130</v>
      </c>
      <c r="I23" s="203">
        <f t="shared" si="2"/>
        <v>187190729</v>
      </c>
      <c r="J23" s="203">
        <f t="shared" si="2"/>
        <v>1</v>
      </c>
      <c r="K23" s="203">
        <f t="shared" si="2"/>
        <v>100239</v>
      </c>
      <c r="L23" s="203">
        <f t="shared" si="2"/>
        <v>47</v>
      </c>
      <c r="M23" s="203">
        <f t="shared" si="2"/>
        <v>161948328</v>
      </c>
      <c r="N23" s="203">
        <f t="shared" si="2"/>
        <v>202</v>
      </c>
      <c r="O23" s="203">
        <f t="shared" si="2"/>
        <v>386926887</v>
      </c>
    </row>
    <row r="24" spans="1:15" ht="15.75" thickTop="1">
      <c r="A24" s="204"/>
      <c r="B24" s="204"/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</row>
  </sheetData>
  <sheetProtection/>
  <mergeCells count="12">
    <mergeCell ref="H4:I4"/>
    <mergeCell ref="J4:K4"/>
    <mergeCell ref="L4:M4"/>
    <mergeCell ref="N4:O4"/>
    <mergeCell ref="A1:O1"/>
    <mergeCell ref="A2:O2"/>
    <mergeCell ref="A3:C3"/>
    <mergeCell ref="M3:O3"/>
    <mergeCell ref="A4:A5"/>
    <mergeCell ref="B4:C4"/>
    <mergeCell ref="D4:E4"/>
    <mergeCell ref="F4:G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4:V18"/>
  <sheetViews>
    <sheetView rightToLeft="1" zoomScalePageLayoutView="0" workbookViewId="0" topLeftCell="A4">
      <selection activeCell="B6" sqref="B6:C6"/>
    </sheetView>
  </sheetViews>
  <sheetFormatPr defaultColWidth="9.140625" defaultRowHeight="15"/>
  <cols>
    <col min="1" max="1" width="6.28125" style="0" customWidth="1"/>
    <col min="2" max="2" width="9.8515625" style="0" customWidth="1"/>
    <col min="3" max="3" width="5.140625" style="0" customWidth="1"/>
    <col min="4" max="4" width="10.00390625" style="0" customWidth="1"/>
    <col min="5" max="5" width="4.140625" style="0" customWidth="1"/>
    <col min="6" max="6" width="9.8515625" style="0" customWidth="1"/>
    <col min="7" max="7" width="4.28125" style="0" customWidth="1"/>
    <col min="8" max="8" width="8.28125" style="0" customWidth="1"/>
    <col min="9" max="9" width="4.7109375" style="0" customWidth="1"/>
    <col min="10" max="10" width="9.8515625" style="0" customWidth="1"/>
    <col min="11" max="11" width="4.57421875" style="0" customWidth="1"/>
    <col min="12" max="12" width="11.421875" style="0" customWidth="1"/>
    <col min="13" max="13" width="4.140625" style="0" customWidth="1"/>
    <col min="14" max="14" width="8.140625" style="0" customWidth="1"/>
    <col min="15" max="15" width="5.28125" style="0" customWidth="1"/>
    <col min="16" max="16" width="11.421875" style="0" customWidth="1"/>
    <col min="17" max="17" width="5.00390625" style="0" customWidth="1"/>
    <col min="18" max="18" width="12.28125" style="0" customWidth="1"/>
  </cols>
  <sheetData>
    <row r="3" ht="9" customHeight="1"/>
    <row r="4" spans="2:18" ht="27" customHeight="1">
      <c r="B4" s="292" t="s">
        <v>389</v>
      </c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</row>
    <row r="5" spans="2:18" ht="24" customHeight="1">
      <c r="B5" s="292" t="s">
        <v>151</v>
      </c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</row>
    <row r="6" spans="2:18" ht="27.75" customHeight="1">
      <c r="B6" s="286" t="s">
        <v>352</v>
      </c>
      <c r="C6" s="286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293" t="s">
        <v>88</v>
      </c>
      <c r="R6" s="293"/>
    </row>
    <row r="7" spans="2:18" ht="24" customHeight="1">
      <c r="B7" s="303" t="s">
        <v>152</v>
      </c>
      <c r="C7" s="290" t="s">
        <v>228</v>
      </c>
      <c r="D7" s="290"/>
      <c r="E7" s="290" t="s">
        <v>229</v>
      </c>
      <c r="F7" s="290"/>
      <c r="G7" s="290" t="s">
        <v>230</v>
      </c>
      <c r="H7" s="290"/>
      <c r="I7" s="290" t="s">
        <v>231</v>
      </c>
      <c r="J7" s="290"/>
      <c r="K7" s="290" t="s">
        <v>7</v>
      </c>
      <c r="L7" s="290"/>
      <c r="M7" s="290" t="s">
        <v>422</v>
      </c>
      <c r="N7" s="290"/>
      <c r="O7" s="290" t="s">
        <v>232</v>
      </c>
      <c r="P7" s="290"/>
      <c r="Q7" s="290" t="s">
        <v>233</v>
      </c>
      <c r="R7" s="290"/>
    </row>
    <row r="8" spans="2:18" ht="32.25" customHeight="1" thickBot="1">
      <c r="B8" s="304"/>
      <c r="C8" s="233" t="s">
        <v>149</v>
      </c>
      <c r="D8" s="233" t="s">
        <v>5</v>
      </c>
      <c r="E8" s="233" t="s">
        <v>4</v>
      </c>
      <c r="F8" s="233" t="s">
        <v>5</v>
      </c>
      <c r="G8" s="233" t="s">
        <v>4</v>
      </c>
      <c r="H8" s="233" t="s">
        <v>5</v>
      </c>
      <c r="I8" s="233" t="s">
        <v>4</v>
      </c>
      <c r="J8" s="233" t="s">
        <v>5</v>
      </c>
      <c r="K8" s="233" t="s">
        <v>4</v>
      </c>
      <c r="L8" s="233" t="s">
        <v>5</v>
      </c>
      <c r="M8" s="233" t="s">
        <v>4</v>
      </c>
      <c r="N8" s="233" t="s">
        <v>5</v>
      </c>
      <c r="O8" s="233" t="s">
        <v>4</v>
      </c>
      <c r="P8" s="233" t="s">
        <v>5</v>
      </c>
      <c r="Q8" s="233" t="s">
        <v>4</v>
      </c>
      <c r="R8" s="233" t="s">
        <v>5</v>
      </c>
    </row>
    <row r="9" spans="2:18" s="63" customFormat="1" ht="30" customHeight="1" thickTop="1">
      <c r="B9" s="156" t="s">
        <v>333</v>
      </c>
      <c r="C9" s="254">
        <v>0</v>
      </c>
      <c r="D9" s="254">
        <v>0</v>
      </c>
      <c r="E9" s="254">
        <v>0</v>
      </c>
      <c r="F9" s="254">
        <v>0</v>
      </c>
      <c r="G9" s="254">
        <v>0</v>
      </c>
      <c r="H9" s="254">
        <v>0</v>
      </c>
      <c r="I9" s="254">
        <v>0</v>
      </c>
      <c r="J9" s="254">
        <v>0</v>
      </c>
      <c r="K9" s="254">
        <v>0</v>
      </c>
      <c r="L9" s="254">
        <v>0</v>
      </c>
      <c r="M9" s="254">
        <v>0</v>
      </c>
      <c r="N9" s="254">
        <v>0</v>
      </c>
      <c r="O9" s="254">
        <v>1</v>
      </c>
      <c r="P9" s="254">
        <v>155848</v>
      </c>
      <c r="Q9" s="254">
        <f>C9+E9+G9+I9+K9+M9+O9</f>
        <v>1</v>
      </c>
      <c r="R9" s="254">
        <f>D9+F9+H9+J9+L9+N9+P9</f>
        <v>155848</v>
      </c>
    </row>
    <row r="10" spans="2:22" s="63" customFormat="1" ht="30" customHeight="1">
      <c r="B10" s="157" t="s">
        <v>116</v>
      </c>
      <c r="C10" s="255">
        <v>0</v>
      </c>
      <c r="D10" s="255">
        <v>0</v>
      </c>
      <c r="E10" s="255">
        <v>5</v>
      </c>
      <c r="F10" s="255">
        <v>2023363</v>
      </c>
      <c r="G10" s="255">
        <v>1</v>
      </c>
      <c r="H10" s="255">
        <v>301830</v>
      </c>
      <c r="I10" s="255">
        <v>2</v>
      </c>
      <c r="J10" s="255">
        <v>582367</v>
      </c>
      <c r="K10" s="255">
        <v>3</v>
      </c>
      <c r="L10" s="255">
        <v>1680331</v>
      </c>
      <c r="M10" s="255">
        <v>0</v>
      </c>
      <c r="N10" s="255">
        <v>0</v>
      </c>
      <c r="O10" s="255">
        <v>16</v>
      </c>
      <c r="P10" s="255">
        <v>18095218</v>
      </c>
      <c r="Q10" s="255">
        <f aca="true" t="shared" si="0" ref="Q10:Q17">C10+E10+G10+I10+K10+M10+O10</f>
        <v>27</v>
      </c>
      <c r="R10" s="255">
        <f aca="true" t="shared" si="1" ref="R10:R17">D10+F10+H10+J10+L10+N10+P10</f>
        <v>22683109</v>
      </c>
      <c r="V10" s="257"/>
    </row>
    <row r="11" spans="2:18" s="63" customFormat="1" ht="30" customHeight="1">
      <c r="B11" s="156" t="s">
        <v>361</v>
      </c>
      <c r="C11" s="254">
        <v>0</v>
      </c>
      <c r="D11" s="254">
        <v>0</v>
      </c>
      <c r="E11" s="254">
        <v>0</v>
      </c>
      <c r="F11" s="254">
        <v>0</v>
      </c>
      <c r="G11" s="254">
        <v>0</v>
      </c>
      <c r="H11" s="254">
        <v>0</v>
      </c>
      <c r="I11" s="254">
        <v>0</v>
      </c>
      <c r="J11" s="254">
        <v>0</v>
      </c>
      <c r="K11" s="254">
        <v>1</v>
      </c>
      <c r="L11" s="254">
        <v>2302500</v>
      </c>
      <c r="M11" s="254">
        <v>0</v>
      </c>
      <c r="N11" s="254">
        <v>0</v>
      </c>
      <c r="O11" s="254">
        <v>0</v>
      </c>
      <c r="P11" s="254">
        <v>0</v>
      </c>
      <c r="Q11" s="254">
        <f t="shared" si="0"/>
        <v>1</v>
      </c>
      <c r="R11" s="254">
        <f t="shared" si="1"/>
        <v>2302500</v>
      </c>
    </row>
    <row r="12" spans="2:18" s="63" customFormat="1" ht="30" customHeight="1">
      <c r="B12" s="157" t="s">
        <v>117</v>
      </c>
      <c r="C12" s="255">
        <v>2</v>
      </c>
      <c r="D12" s="255">
        <v>7301950</v>
      </c>
      <c r="E12" s="255">
        <v>5</v>
      </c>
      <c r="F12" s="255">
        <v>1199024</v>
      </c>
      <c r="G12" s="255">
        <v>0</v>
      </c>
      <c r="H12" s="255">
        <v>0</v>
      </c>
      <c r="I12" s="255">
        <v>7</v>
      </c>
      <c r="J12" s="255">
        <v>6957002</v>
      </c>
      <c r="K12" s="255">
        <v>16</v>
      </c>
      <c r="L12" s="255">
        <v>36784152</v>
      </c>
      <c r="M12" s="255">
        <v>0</v>
      </c>
      <c r="N12" s="255">
        <v>0</v>
      </c>
      <c r="O12" s="255">
        <v>38</v>
      </c>
      <c r="P12" s="255">
        <v>31679473</v>
      </c>
      <c r="Q12" s="255">
        <f t="shared" si="0"/>
        <v>68</v>
      </c>
      <c r="R12" s="255">
        <f t="shared" si="1"/>
        <v>83921601</v>
      </c>
    </row>
    <row r="13" spans="2:18" s="63" customFormat="1" ht="30" customHeight="1">
      <c r="B13" s="156" t="s">
        <v>120</v>
      </c>
      <c r="C13" s="254">
        <v>0</v>
      </c>
      <c r="D13" s="254">
        <v>0</v>
      </c>
      <c r="E13" s="254">
        <v>0</v>
      </c>
      <c r="F13" s="254">
        <v>0</v>
      </c>
      <c r="G13" s="254">
        <v>0</v>
      </c>
      <c r="H13" s="254">
        <v>0</v>
      </c>
      <c r="I13" s="254">
        <v>1</v>
      </c>
      <c r="J13" s="254">
        <v>313368</v>
      </c>
      <c r="K13" s="254">
        <v>0</v>
      </c>
      <c r="L13" s="254">
        <v>0</v>
      </c>
      <c r="M13" s="254">
        <v>0</v>
      </c>
      <c r="N13" s="254">
        <v>0</v>
      </c>
      <c r="O13" s="254">
        <v>0</v>
      </c>
      <c r="P13" s="254">
        <v>0</v>
      </c>
      <c r="Q13" s="254">
        <f t="shared" si="0"/>
        <v>1</v>
      </c>
      <c r="R13" s="254">
        <f t="shared" si="1"/>
        <v>313368</v>
      </c>
    </row>
    <row r="14" spans="2:18" s="63" customFormat="1" ht="30" customHeight="1">
      <c r="B14" s="157" t="s">
        <v>364</v>
      </c>
      <c r="C14" s="255">
        <v>0</v>
      </c>
      <c r="D14" s="255">
        <v>0</v>
      </c>
      <c r="E14" s="255">
        <v>0</v>
      </c>
      <c r="F14" s="255">
        <v>0</v>
      </c>
      <c r="G14" s="255">
        <v>0</v>
      </c>
      <c r="H14" s="255">
        <v>0</v>
      </c>
      <c r="I14" s="255">
        <v>0</v>
      </c>
      <c r="J14" s="255">
        <v>0</v>
      </c>
      <c r="K14" s="255">
        <v>0</v>
      </c>
      <c r="L14" s="255">
        <v>0</v>
      </c>
      <c r="M14" s="255">
        <v>0</v>
      </c>
      <c r="N14" s="255">
        <v>0</v>
      </c>
      <c r="O14" s="255">
        <v>1</v>
      </c>
      <c r="P14" s="255">
        <v>506744</v>
      </c>
      <c r="Q14" s="255">
        <f t="shared" si="0"/>
        <v>1</v>
      </c>
      <c r="R14" s="255">
        <f t="shared" si="1"/>
        <v>506744</v>
      </c>
    </row>
    <row r="15" spans="2:18" s="63" customFormat="1" ht="30" customHeight="1">
      <c r="B15" s="156" t="s">
        <v>420</v>
      </c>
      <c r="C15" s="254">
        <v>0</v>
      </c>
      <c r="D15" s="254">
        <v>0</v>
      </c>
      <c r="E15" s="254">
        <v>0</v>
      </c>
      <c r="F15" s="254">
        <v>0</v>
      </c>
      <c r="G15" s="254">
        <v>0</v>
      </c>
      <c r="H15" s="254">
        <v>0</v>
      </c>
      <c r="I15" s="254">
        <v>0</v>
      </c>
      <c r="J15" s="254">
        <v>0</v>
      </c>
      <c r="K15" s="254">
        <v>0</v>
      </c>
      <c r="L15" s="254">
        <v>0</v>
      </c>
      <c r="M15" s="254">
        <v>1</v>
      </c>
      <c r="N15" s="254">
        <v>476232</v>
      </c>
      <c r="O15" s="254">
        <v>0</v>
      </c>
      <c r="P15" s="254">
        <v>0</v>
      </c>
      <c r="Q15" s="254">
        <f t="shared" si="0"/>
        <v>1</v>
      </c>
      <c r="R15" s="254">
        <f t="shared" si="1"/>
        <v>476232</v>
      </c>
    </row>
    <row r="16" spans="2:18" s="63" customFormat="1" ht="30" customHeight="1">
      <c r="B16" s="157" t="s">
        <v>421</v>
      </c>
      <c r="C16" s="255">
        <v>0</v>
      </c>
      <c r="D16" s="255">
        <v>0</v>
      </c>
      <c r="E16" s="255">
        <v>0</v>
      </c>
      <c r="F16" s="255">
        <v>0</v>
      </c>
      <c r="G16" s="255">
        <v>0</v>
      </c>
      <c r="H16" s="255">
        <v>0</v>
      </c>
      <c r="I16" s="255">
        <v>1</v>
      </c>
      <c r="J16" s="255">
        <v>393990</v>
      </c>
      <c r="K16" s="255">
        <v>0</v>
      </c>
      <c r="L16" s="255">
        <v>0</v>
      </c>
      <c r="M16" s="255">
        <v>0</v>
      </c>
      <c r="N16" s="255">
        <v>0</v>
      </c>
      <c r="O16" s="255">
        <v>0</v>
      </c>
      <c r="P16" s="255">
        <v>0</v>
      </c>
      <c r="Q16" s="255">
        <f t="shared" si="0"/>
        <v>1</v>
      </c>
      <c r="R16" s="255">
        <f t="shared" si="1"/>
        <v>393990</v>
      </c>
    </row>
    <row r="17" spans="2:18" s="63" customFormat="1" ht="30" customHeight="1" thickBot="1">
      <c r="B17" s="156" t="s">
        <v>348</v>
      </c>
      <c r="C17" s="254">
        <v>0</v>
      </c>
      <c r="D17" s="254">
        <v>0</v>
      </c>
      <c r="E17" s="254">
        <v>0</v>
      </c>
      <c r="F17" s="254">
        <v>0</v>
      </c>
      <c r="G17" s="254">
        <v>0</v>
      </c>
      <c r="H17" s="254">
        <v>0</v>
      </c>
      <c r="I17" s="254">
        <v>1</v>
      </c>
      <c r="J17" s="254">
        <v>155164</v>
      </c>
      <c r="K17" s="254">
        <v>0</v>
      </c>
      <c r="L17" s="254">
        <v>0</v>
      </c>
      <c r="M17" s="254">
        <v>0</v>
      </c>
      <c r="N17" s="254">
        <v>0</v>
      </c>
      <c r="O17" s="254">
        <v>0</v>
      </c>
      <c r="P17" s="254">
        <v>0</v>
      </c>
      <c r="Q17" s="254">
        <f t="shared" si="0"/>
        <v>1</v>
      </c>
      <c r="R17" s="254">
        <f t="shared" si="1"/>
        <v>155164</v>
      </c>
    </row>
    <row r="18" spans="2:18" s="63" customFormat="1" ht="30" customHeight="1" thickBot="1">
      <c r="B18" s="158" t="s">
        <v>86</v>
      </c>
      <c r="C18" s="256">
        <f aca="true" t="shared" si="2" ref="C18:R18">SUM(C9:C17)</f>
        <v>2</v>
      </c>
      <c r="D18" s="256">
        <f t="shared" si="2"/>
        <v>7301950</v>
      </c>
      <c r="E18" s="256">
        <f t="shared" si="2"/>
        <v>10</v>
      </c>
      <c r="F18" s="256">
        <f t="shared" si="2"/>
        <v>3222387</v>
      </c>
      <c r="G18" s="256">
        <f t="shared" si="2"/>
        <v>1</v>
      </c>
      <c r="H18" s="256">
        <f t="shared" si="2"/>
        <v>301830</v>
      </c>
      <c r="I18" s="256">
        <f t="shared" si="2"/>
        <v>12</v>
      </c>
      <c r="J18" s="256">
        <f t="shared" si="2"/>
        <v>8401891</v>
      </c>
      <c r="K18" s="256">
        <f t="shared" si="2"/>
        <v>20</v>
      </c>
      <c r="L18" s="256">
        <f t="shared" si="2"/>
        <v>40766983</v>
      </c>
      <c r="M18" s="256">
        <f t="shared" si="2"/>
        <v>1</v>
      </c>
      <c r="N18" s="256">
        <f t="shared" si="2"/>
        <v>476232</v>
      </c>
      <c r="O18" s="256">
        <f t="shared" si="2"/>
        <v>56</v>
      </c>
      <c r="P18" s="256">
        <f t="shared" si="2"/>
        <v>50437283</v>
      </c>
      <c r="Q18" s="256">
        <f t="shared" si="2"/>
        <v>102</v>
      </c>
      <c r="R18" s="256">
        <f t="shared" si="2"/>
        <v>110908556</v>
      </c>
    </row>
    <row r="19" ht="15.75" thickTop="1"/>
  </sheetData>
  <sheetProtection/>
  <mergeCells count="13">
    <mergeCell ref="Q7:R7"/>
    <mergeCell ref="B4:R4"/>
    <mergeCell ref="B5:R5"/>
    <mergeCell ref="B6:C6"/>
    <mergeCell ref="Q6:R6"/>
    <mergeCell ref="B7:B8"/>
    <mergeCell ref="C7:D7"/>
    <mergeCell ref="M7:N7"/>
    <mergeCell ref="E7:F7"/>
    <mergeCell ref="G7:H7"/>
    <mergeCell ref="I7:J7"/>
    <mergeCell ref="K7:L7"/>
    <mergeCell ref="O7:P7"/>
  </mergeCells>
  <printOptions/>
  <pageMargins left="1" right="1" top="1" bottom="1" header="0.5" footer="0.5"/>
  <pageSetup horizontalDpi="600" verticalDpi="600" orientation="landscape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M28"/>
  <sheetViews>
    <sheetView rightToLeft="1" zoomScalePageLayoutView="0" workbookViewId="0" topLeftCell="A1">
      <selection activeCell="B2" sqref="B2"/>
    </sheetView>
  </sheetViews>
  <sheetFormatPr defaultColWidth="9.140625" defaultRowHeight="15"/>
  <cols>
    <col min="1" max="1" width="8.57421875" style="0" customWidth="1"/>
    <col min="2" max="2" width="19.7109375" style="0" customWidth="1"/>
    <col min="3" max="3" width="15.28125" style="0" customWidth="1"/>
    <col min="4" max="4" width="16.7109375" style="0" customWidth="1"/>
    <col min="5" max="5" width="16.8515625" style="0" customWidth="1"/>
    <col min="6" max="6" width="17.140625" style="0" customWidth="1"/>
    <col min="7" max="7" width="19.28125" style="0" customWidth="1"/>
    <col min="8" max="8" width="17.8515625" style="0" customWidth="1"/>
  </cols>
  <sheetData>
    <row r="1" spans="2:7" ht="28.5" customHeight="1">
      <c r="B1" s="281" t="s">
        <v>390</v>
      </c>
      <c r="C1" s="281"/>
      <c r="D1" s="281"/>
      <c r="E1" s="281"/>
      <c r="F1" s="281"/>
      <c r="G1" s="281"/>
    </row>
    <row r="2" spans="2:7" ht="21.75" customHeight="1">
      <c r="B2" s="112" t="s">
        <v>480</v>
      </c>
      <c r="C2" s="105"/>
      <c r="D2" s="105"/>
      <c r="E2" s="105"/>
      <c r="F2" s="105"/>
      <c r="G2" s="112" t="s">
        <v>88</v>
      </c>
    </row>
    <row r="3" spans="2:7" ht="25.5" customHeight="1" thickBot="1">
      <c r="B3" s="108" t="s">
        <v>13</v>
      </c>
      <c r="C3" s="113" t="s">
        <v>14</v>
      </c>
      <c r="D3" s="113" t="s">
        <v>237</v>
      </c>
      <c r="E3" s="113" t="s">
        <v>238</v>
      </c>
      <c r="F3" s="113" t="s">
        <v>100</v>
      </c>
      <c r="G3" s="113" t="s">
        <v>239</v>
      </c>
    </row>
    <row r="4" spans="2:7" ht="19.5" customHeight="1" thickTop="1">
      <c r="B4" s="15" t="s">
        <v>15</v>
      </c>
      <c r="C4" s="29" t="s">
        <v>46</v>
      </c>
      <c r="D4" s="84">
        <v>53918</v>
      </c>
      <c r="E4" s="84">
        <v>8452</v>
      </c>
      <c r="F4" s="84">
        <v>7307</v>
      </c>
      <c r="G4" s="16">
        <f>D4+E4+F4</f>
        <v>69677</v>
      </c>
    </row>
    <row r="5" spans="2:7" ht="19.5" customHeight="1">
      <c r="B5" s="162" t="s">
        <v>16</v>
      </c>
      <c r="C5" s="30" t="s">
        <v>46</v>
      </c>
      <c r="D5" s="85">
        <v>2720</v>
      </c>
      <c r="E5" s="85">
        <v>1595</v>
      </c>
      <c r="F5" s="85">
        <v>73</v>
      </c>
      <c r="G5" s="85">
        <f aca="true" t="shared" si="0" ref="G5:G20">D5+E5+F5</f>
        <v>4388</v>
      </c>
    </row>
    <row r="6" spans="2:7" ht="19.5" customHeight="1">
      <c r="B6" s="15" t="s">
        <v>17</v>
      </c>
      <c r="C6" s="29" t="s">
        <v>46</v>
      </c>
      <c r="D6" s="84">
        <v>13770</v>
      </c>
      <c r="E6" s="84">
        <v>27014</v>
      </c>
      <c r="F6" s="84">
        <v>4280</v>
      </c>
      <c r="G6" s="16">
        <f t="shared" si="0"/>
        <v>45064</v>
      </c>
    </row>
    <row r="7" spans="2:13" ht="19.5" customHeight="1">
      <c r="B7" s="162" t="s">
        <v>423</v>
      </c>
      <c r="C7" s="30" t="s">
        <v>46</v>
      </c>
      <c r="D7" s="85">
        <v>371</v>
      </c>
      <c r="E7" s="85">
        <v>80</v>
      </c>
      <c r="F7" s="85">
        <v>3870</v>
      </c>
      <c r="G7" s="85">
        <f t="shared" si="0"/>
        <v>4321</v>
      </c>
      <c r="M7" s="17"/>
    </row>
    <row r="8" spans="2:7" ht="19.5" customHeight="1">
      <c r="B8" s="15" t="s">
        <v>18</v>
      </c>
      <c r="C8" s="29" t="s">
        <v>46</v>
      </c>
      <c r="D8" s="84">
        <v>26298</v>
      </c>
      <c r="E8" s="84">
        <v>134254</v>
      </c>
      <c r="F8" s="84">
        <v>17350</v>
      </c>
      <c r="G8" s="16">
        <f t="shared" si="0"/>
        <v>177902</v>
      </c>
    </row>
    <row r="9" spans="2:7" ht="19.5" customHeight="1">
      <c r="B9" s="162" t="s">
        <v>19</v>
      </c>
      <c r="C9" s="30" t="s">
        <v>46</v>
      </c>
      <c r="D9" s="85">
        <v>75413</v>
      </c>
      <c r="E9" s="85">
        <v>127197</v>
      </c>
      <c r="F9" s="85">
        <v>14199</v>
      </c>
      <c r="G9" s="85">
        <f t="shared" si="0"/>
        <v>216809</v>
      </c>
    </row>
    <row r="10" spans="2:11" ht="19.5" customHeight="1">
      <c r="B10" s="15" t="s">
        <v>99</v>
      </c>
      <c r="C10" s="29" t="s">
        <v>23</v>
      </c>
      <c r="D10" s="84">
        <v>185379</v>
      </c>
      <c r="E10" s="84">
        <v>41587</v>
      </c>
      <c r="F10" s="84">
        <v>57690</v>
      </c>
      <c r="G10" s="16">
        <f t="shared" si="0"/>
        <v>284656</v>
      </c>
      <c r="K10" s="114"/>
    </row>
    <row r="11" spans="2:7" ht="19.5" customHeight="1">
      <c r="B11" s="162" t="s">
        <v>20</v>
      </c>
      <c r="C11" s="30" t="s">
        <v>23</v>
      </c>
      <c r="D11" s="85">
        <v>149373</v>
      </c>
      <c r="E11" s="85">
        <v>5411</v>
      </c>
      <c r="F11" s="85">
        <v>39167</v>
      </c>
      <c r="G11" s="85">
        <f t="shared" si="0"/>
        <v>193951</v>
      </c>
    </row>
    <row r="12" spans="2:7" ht="19.5" customHeight="1">
      <c r="B12" s="15" t="s">
        <v>93</v>
      </c>
      <c r="C12" s="29" t="s">
        <v>23</v>
      </c>
      <c r="D12" s="84">
        <v>200697</v>
      </c>
      <c r="E12" s="84">
        <v>209561</v>
      </c>
      <c r="F12" s="84">
        <v>203144</v>
      </c>
      <c r="G12" s="16">
        <f t="shared" si="0"/>
        <v>613402</v>
      </c>
    </row>
    <row r="13" spans="2:7" ht="19.5" customHeight="1">
      <c r="B13" s="162" t="s">
        <v>22</v>
      </c>
      <c r="C13" s="30" t="s">
        <v>23</v>
      </c>
      <c r="D13" s="85">
        <v>354937</v>
      </c>
      <c r="E13" s="85">
        <v>35901</v>
      </c>
      <c r="F13" s="85">
        <v>184461</v>
      </c>
      <c r="G13" s="85">
        <f t="shared" si="0"/>
        <v>575299</v>
      </c>
    </row>
    <row r="14" spans="2:7" ht="19.5" customHeight="1">
      <c r="B14" s="15" t="s">
        <v>24</v>
      </c>
      <c r="C14" s="29" t="s">
        <v>23</v>
      </c>
      <c r="D14" s="84">
        <v>3280</v>
      </c>
      <c r="E14" s="84">
        <v>109050</v>
      </c>
      <c r="F14" s="84">
        <v>3100</v>
      </c>
      <c r="G14" s="16">
        <f t="shared" si="0"/>
        <v>115430</v>
      </c>
    </row>
    <row r="15" spans="2:7" ht="19.5" customHeight="1">
      <c r="B15" s="162" t="s">
        <v>25</v>
      </c>
      <c r="C15" s="30" t="s">
        <v>26</v>
      </c>
      <c r="D15" s="85">
        <v>203485</v>
      </c>
      <c r="E15" s="85">
        <v>470413</v>
      </c>
      <c r="F15" s="85">
        <v>153254</v>
      </c>
      <c r="G15" s="85">
        <f t="shared" si="0"/>
        <v>827152</v>
      </c>
    </row>
    <row r="16" spans="2:7" ht="19.5" customHeight="1">
      <c r="B16" s="15" t="s">
        <v>27</v>
      </c>
      <c r="C16" s="29" t="s">
        <v>23</v>
      </c>
      <c r="D16" s="84">
        <v>2144</v>
      </c>
      <c r="E16" s="84">
        <v>50300</v>
      </c>
      <c r="F16" s="84">
        <v>0</v>
      </c>
      <c r="G16" s="16">
        <f t="shared" si="0"/>
        <v>52444</v>
      </c>
    </row>
    <row r="17" spans="2:7" ht="19.5" customHeight="1">
      <c r="B17" s="162" t="s">
        <v>98</v>
      </c>
      <c r="C17" s="30" t="s">
        <v>46</v>
      </c>
      <c r="D17" s="85">
        <v>110880</v>
      </c>
      <c r="E17" s="85">
        <v>2240196</v>
      </c>
      <c r="F17" s="85">
        <v>583073</v>
      </c>
      <c r="G17" s="85">
        <f t="shared" si="0"/>
        <v>2934149</v>
      </c>
    </row>
    <row r="18" spans="2:7" ht="19.5" customHeight="1">
      <c r="B18" s="15" t="s">
        <v>29</v>
      </c>
      <c r="C18" s="29" t="s">
        <v>46</v>
      </c>
      <c r="D18" s="84">
        <v>1800</v>
      </c>
      <c r="E18" s="84">
        <v>4655589</v>
      </c>
      <c r="F18" s="84">
        <v>561395</v>
      </c>
      <c r="G18" s="16">
        <f t="shared" si="0"/>
        <v>5218784</v>
      </c>
    </row>
    <row r="19" spans="2:7" ht="19.5" customHeight="1">
      <c r="B19" s="162" t="s">
        <v>28</v>
      </c>
      <c r="C19" s="30" t="s">
        <v>23</v>
      </c>
      <c r="D19" s="85">
        <v>154119</v>
      </c>
      <c r="E19" s="85">
        <v>3396744</v>
      </c>
      <c r="F19" s="85">
        <v>135553</v>
      </c>
      <c r="G19" s="85">
        <f t="shared" si="0"/>
        <v>3686416</v>
      </c>
    </row>
    <row r="20" spans="2:7" ht="19.5" customHeight="1" thickBot="1">
      <c r="B20" s="159" t="s">
        <v>154</v>
      </c>
      <c r="C20" s="159" t="s">
        <v>23</v>
      </c>
      <c r="D20" s="160">
        <v>7140</v>
      </c>
      <c r="E20" s="160">
        <v>0</v>
      </c>
      <c r="F20" s="160">
        <v>1080</v>
      </c>
      <c r="G20" s="161">
        <f t="shared" si="0"/>
        <v>8220</v>
      </c>
    </row>
    <row r="21" spans="2:6" ht="15.75" customHeight="1" thickTop="1">
      <c r="B21" s="55"/>
      <c r="C21" s="56"/>
      <c r="D21" s="57"/>
      <c r="E21" s="57"/>
      <c r="F21" s="57"/>
    </row>
    <row r="22" spans="2:7" ht="23.25" customHeight="1">
      <c r="B22" s="305" t="s">
        <v>245</v>
      </c>
      <c r="C22" s="305"/>
      <c r="D22" s="305"/>
      <c r="E22" s="305"/>
      <c r="F22" s="305"/>
      <c r="G22" s="305"/>
    </row>
    <row r="23" spans="2:7" ht="15.75" customHeight="1">
      <c r="B23" s="305"/>
      <c r="C23" s="305"/>
      <c r="D23" s="305"/>
      <c r="E23" s="305"/>
      <c r="F23" s="305"/>
      <c r="G23" s="305"/>
    </row>
    <row r="24" spans="2:6" ht="21.75" customHeight="1">
      <c r="B24" s="59"/>
      <c r="C24" s="58"/>
      <c r="D24" s="57"/>
      <c r="E24" s="57"/>
      <c r="F24" s="57"/>
    </row>
    <row r="25" spans="2:6" ht="25.5" customHeight="1">
      <c r="B25" s="57"/>
      <c r="C25" s="56"/>
      <c r="D25" s="57"/>
      <c r="E25" s="57"/>
      <c r="F25" s="57"/>
    </row>
    <row r="26" spans="2:6" ht="21.75" customHeight="1">
      <c r="B26" s="59"/>
      <c r="C26" s="58"/>
      <c r="D26" s="57"/>
      <c r="E26" s="57"/>
      <c r="F26" s="57"/>
    </row>
    <row r="27" spans="2:6" ht="21.75" customHeight="1">
      <c r="B27" s="57"/>
      <c r="C27" s="56"/>
      <c r="D27" s="57"/>
      <c r="E27" s="57"/>
      <c r="F27" s="57"/>
    </row>
    <row r="28" spans="2:6" ht="21.75" customHeight="1">
      <c r="B28" s="59"/>
      <c r="C28" s="58"/>
      <c r="D28" s="57"/>
      <c r="E28" s="57"/>
      <c r="F28" s="57"/>
    </row>
  </sheetData>
  <sheetProtection/>
  <mergeCells count="3">
    <mergeCell ref="B1:G1"/>
    <mergeCell ref="B22:G22"/>
    <mergeCell ref="B23:G23"/>
  </mergeCells>
  <printOptions/>
  <pageMargins left="1" right="1" top="1" bottom="1" header="0.5" footer="0.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3:Q66"/>
  <sheetViews>
    <sheetView rightToLeft="1" zoomScalePageLayoutView="0" workbookViewId="0" topLeftCell="A43">
      <selection activeCell="P55" sqref="P55"/>
    </sheetView>
  </sheetViews>
  <sheetFormatPr defaultColWidth="9.140625" defaultRowHeight="15"/>
  <cols>
    <col min="2" max="2" width="5.28125" style="0" customWidth="1"/>
    <col min="3" max="3" width="9.28125" style="0" customWidth="1"/>
    <col min="4" max="4" width="8.421875" style="0" customWidth="1"/>
    <col min="5" max="5" width="10.7109375" style="0" customWidth="1"/>
    <col min="6" max="6" width="7.421875" style="0" customWidth="1"/>
    <col min="7" max="7" width="9.57421875" style="0" customWidth="1"/>
    <col min="8" max="8" width="11.421875" style="0" customWidth="1"/>
    <col min="9" max="9" width="10.7109375" style="0" customWidth="1"/>
    <col min="10" max="10" width="12.421875" style="0" customWidth="1"/>
    <col min="11" max="11" width="9.8515625" style="0" customWidth="1"/>
    <col min="12" max="12" width="9.7109375" style="0" customWidth="1"/>
    <col min="13" max="13" width="8.28125" style="0" customWidth="1"/>
    <col min="14" max="14" width="12.00390625" style="0" customWidth="1"/>
    <col min="15" max="15" width="14.421875" style="0" customWidth="1"/>
    <col min="17" max="17" width="9.00390625" style="0" customWidth="1"/>
  </cols>
  <sheetData>
    <row r="3" spans="3:15" ht="20.25" customHeight="1">
      <c r="C3" s="314" t="s">
        <v>391</v>
      </c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3"/>
    </row>
    <row r="4" spans="3:15" ht="15.75" customHeight="1">
      <c r="C4" s="312" t="s">
        <v>482</v>
      </c>
      <c r="D4" s="312"/>
      <c r="E4" s="96"/>
      <c r="F4" s="96"/>
      <c r="G4" s="311" t="s">
        <v>30</v>
      </c>
      <c r="H4" s="311"/>
      <c r="I4" s="96"/>
      <c r="J4" s="313" t="s">
        <v>31</v>
      </c>
      <c r="K4" s="313"/>
      <c r="L4" s="313"/>
      <c r="M4" s="313"/>
      <c r="N4" s="313"/>
      <c r="O4" s="77"/>
    </row>
    <row r="5" spans="3:15" ht="15.75">
      <c r="C5" s="316" t="s">
        <v>32</v>
      </c>
      <c r="D5" s="316" t="s">
        <v>286</v>
      </c>
      <c r="E5" s="316"/>
      <c r="F5" s="316" t="s">
        <v>285</v>
      </c>
      <c r="G5" s="316"/>
      <c r="H5" s="316" t="s">
        <v>287</v>
      </c>
      <c r="I5" s="316"/>
      <c r="J5" s="164" t="s">
        <v>288</v>
      </c>
      <c r="K5" s="316" t="s">
        <v>284</v>
      </c>
      <c r="L5" s="316"/>
      <c r="M5" s="316" t="s">
        <v>246</v>
      </c>
      <c r="N5" s="316"/>
      <c r="O5" s="82"/>
    </row>
    <row r="6" spans="3:14" ht="15.75" thickBot="1">
      <c r="C6" s="317"/>
      <c r="D6" s="183" t="s">
        <v>65</v>
      </c>
      <c r="E6" s="183" t="s">
        <v>33</v>
      </c>
      <c r="F6" s="183" t="s">
        <v>65</v>
      </c>
      <c r="G6" s="183" t="s">
        <v>33</v>
      </c>
      <c r="H6" s="183" t="s">
        <v>65</v>
      </c>
      <c r="I6" s="183" t="s">
        <v>33</v>
      </c>
      <c r="J6" s="183" t="s">
        <v>33</v>
      </c>
      <c r="K6" s="183" t="s">
        <v>65</v>
      </c>
      <c r="L6" s="183" t="s">
        <v>33</v>
      </c>
      <c r="M6" s="183" t="s">
        <v>65</v>
      </c>
      <c r="N6" s="183" t="s">
        <v>33</v>
      </c>
    </row>
    <row r="7" spans="3:14" ht="21.75" customHeight="1" thickTop="1">
      <c r="C7" s="165" t="s">
        <v>408</v>
      </c>
      <c r="D7" s="13">
        <v>1</v>
      </c>
      <c r="E7" s="13">
        <v>300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22</v>
      </c>
      <c r="L7" s="13">
        <v>63000</v>
      </c>
      <c r="M7" s="13">
        <f>D7+F7+H7+K7</f>
        <v>23</v>
      </c>
      <c r="N7" s="13">
        <f>E7+G7+I7+J7+L7</f>
        <v>63300</v>
      </c>
    </row>
    <row r="8" spans="3:14" ht="21.75" customHeight="1">
      <c r="C8" s="166" t="s">
        <v>34</v>
      </c>
      <c r="D8" s="12">
        <v>97</v>
      </c>
      <c r="E8" s="12">
        <v>19400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f aca="true" t="shared" si="0" ref="M8:M19">D8+F8+H8+K8</f>
        <v>97</v>
      </c>
      <c r="N8" s="12">
        <f aca="true" t="shared" si="1" ref="N8:N19">E8+G8+I8+J8+L8</f>
        <v>19400</v>
      </c>
    </row>
    <row r="9" spans="3:14" ht="21.75" customHeight="1">
      <c r="C9" s="165" t="s">
        <v>35</v>
      </c>
      <c r="D9" s="13">
        <v>0</v>
      </c>
      <c r="E9" s="13">
        <v>0</v>
      </c>
      <c r="F9" s="13">
        <v>0</v>
      </c>
      <c r="G9" s="13">
        <v>0</v>
      </c>
      <c r="H9" s="13">
        <v>9310</v>
      </c>
      <c r="I9" s="13">
        <v>1863061</v>
      </c>
      <c r="J9" s="13">
        <v>0</v>
      </c>
      <c r="K9" s="13">
        <v>120</v>
      </c>
      <c r="L9" s="13">
        <v>300000</v>
      </c>
      <c r="M9" s="13">
        <f t="shared" si="0"/>
        <v>9430</v>
      </c>
      <c r="N9" s="13">
        <f t="shared" si="1"/>
        <v>2163061</v>
      </c>
    </row>
    <row r="10" spans="3:14" ht="21.75" customHeight="1">
      <c r="C10" s="166" t="s">
        <v>472</v>
      </c>
      <c r="D10" s="12">
        <v>0</v>
      </c>
      <c r="E10" s="12">
        <v>0</v>
      </c>
      <c r="F10" s="12">
        <v>0</v>
      </c>
      <c r="G10" s="12">
        <v>0</v>
      </c>
      <c r="H10" s="12">
        <v>192</v>
      </c>
      <c r="I10" s="12">
        <v>29045</v>
      </c>
      <c r="J10" s="12">
        <v>0</v>
      </c>
      <c r="K10" s="12">
        <v>0</v>
      </c>
      <c r="L10" s="12">
        <v>0</v>
      </c>
      <c r="M10" s="12">
        <f t="shared" si="0"/>
        <v>192</v>
      </c>
      <c r="N10" s="12">
        <f t="shared" si="1"/>
        <v>29045</v>
      </c>
    </row>
    <row r="11" spans="3:14" ht="21.75" customHeight="1">
      <c r="C11" s="165" t="s">
        <v>36</v>
      </c>
      <c r="D11" s="13">
        <v>0</v>
      </c>
      <c r="E11" s="13">
        <v>0</v>
      </c>
      <c r="F11" s="13">
        <v>0</v>
      </c>
      <c r="G11" s="13">
        <v>0</v>
      </c>
      <c r="H11" s="13">
        <v>8890</v>
      </c>
      <c r="I11" s="13">
        <v>1871350</v>
      </c>
      <c r="J11" s="13">
        <v>84250</v>
      </c>
      <c r="K11" s="13">
        <v>2</v>
      </c>
      <c r="L11" s="13">
        <v>2000</v>
      </c>
      <c r="M11" s="13">
        <f t="shared" si="0"/>
        <v>8892</v>
      </c>
      <c r="N11" s="13">
        <f t="shared" si="1"/>
        <v>1957600</v>
      </c>
    </row>
    <row r="12" spans="3:14" ht="21.75" customHeight="1">
      <c r="C12" s="166" t="s">
        <v>37</v>
      </c>
      <c r="D12" s="12">
        <v>77</v>
      </c>
      <c r="E12" s="12">
        <v>11550</v>
      </c>
      <c r="F12" s="12">
        <v>14</v>
      </c>
      <c r="G12" s="12">
        <v>2800</v>
      </c>
      <c r="H12" s="12">
        <v>2974</v>
      </c>
      <c r="I12" s="12">
        <v>611980</v>
      </c>
      <c r="J12" s="12">
        <v>0</v>
      </c>
      <c r="K12" s="12">
        <v>0</v>
      </c>
      <c r="L12" s="12">
        <v>0</v>
      </c>
      <c r="M12" s="12">
        <f t="shared" si="0"/>
        <v>3065</v>
      </c>
      <c r="N12" s="12">
        <f t="shared" si="1"/>
        <v>626330</v>
      </c>
    </row>
    <row r="13" spans="3:14" ht="21.75" customHeight="1">
      <c r="C13" s="165" t="s">
        <v>38</v>
      </c>
      <c r="D13" s="13">
        <v>0</v>
      </c>
      <c r="E13" s="13">
        <v>0</v>
      </c>
      <c r="F13" s="13">
        <v>0</v>
      </c>
      <c r="G13" s="13">
        <v>0</v>
      </c>
      <c r="H13" s="13">
        <v>1169</v>
      </c>
      <c r="I13" s="13">
        <v>215485</v>
      </c>
      <c r="J13" s="13">
        <v>13750</v>
      </c>
      <c r="K13" s="13">
        <v>37</v>
      </c>
      <c r="L13" s="13">
        <v>37000</v>
      </c>
      <c r="M13" s="13">
        <f t="shared" si="0"/>
        <v>1206</v>
      </c>
      <c r="N13" s="13">
        <f t="shared" si="1"/>
        <v>266235</v>
      </c>
    </row>
    <row r="14" spans="3:14" ht="21.75" customHeight="1">
      <c r="C14" s="166" t="s">
        <v>39</v>
      </c>
      <c r="D14" s="12">
        <v>1731</v>
      </c>
      <c r="E14" s="12">
        <v>288483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58</v>
      </c>
      <c r="L14" s="12">
        <v>104400</v>
      </c>
      <c r="M14" s="12">
        <f t="shared" si="0"/>
        <v>1789</v>
      </c>
      <c r="N14" s="12">
        <f t="shared" si="1"/>
        <v>392883</v>
      </c>
    </row>
    <row r="15" spans="3:14" ht="21.75" customHeight="1">
      <c r="C15" s="165" t="s">
        <v>410</v>
      </c>
      <c r="D15" s="13">
        <v>0</v>
      </c>
      <c r="E15" s="13">
        <v>0</v>
      </c>
      <c r="F15" s="13">
        <v>0</v>
      </c>
      <c r="G15" s="13">
        <v>0</v>
      </c>
      <c r="H15" s="13">
        <v>1263</v>
      </c>
      <c r="I15" s="13">
        <v>252600</v>
      </c>
      <c r="J15" s="13">
        <v>0</v>
      </c>
      <c r="K15" s="13">
        <v>0</v>
      </c>
      <c r="L15" s="13">
        <v>0</v>
      </c>
      <c r="M15" s="13">
        <f t="shared" si="0"/>
        <v>1263</v>
      </c>
      <c r="N15" s="13">
        <f t="shared" si="1"/>
        <v>252600</v>
      </c>
    </row>
    <row r="16" spans="3:14" ht="21.75" customHeight="1">
      <c r="C16" s="241" t="s">
        <v>473</v>
      </c>
      <c r="D16" s="12">
        <v>0</v>
      </c>
      <c r="E16" s="12">
        <v>0</v>
      </c>
      <c r="F16" s="12">
        <v>0</v>
      </c>
      <c r="G16" s="12">
        <v>0</v>
      </c>
      <c r="H16" s="12">
        <v>2025</v>
      </c>
      <c r="I16" s="12">
        <v>429750</v>
      </c>
      <c r="J16" s="12">
        <v>0</v>
      </c>
      <c r="K16" s="12">
        <v>0</v>
      </c>
      <c r="L16" s="12">
        <v>0</v>
      </c>
      <c r="M16" s="12">
        <f t="shared" si="0"/>
        <v>2025</v>
      </c>
      <c r="N16" s="12">
        <f t="shared" si="1"/>
        <v>429750</v>
      </c>
    </row>
    <row r="17" spans="3:14" ht="21.75" customHeight="1">
      <c r="C17" s="165" t="s">
        <v>474</v>
      </c>
      <c r="D17" s="13">
        <v>296</v>
      </c>
      <c r="E17" s="13">
        <v>32100</v>
      </c>
      <c r="F17" s="13">
        <v>0</v>
      </c>
      <c r="G17" s="13">
        <v>0</v>
      </c>
      <c r="H17" s="13">
        <v>1280</v>
      </c>
      <c r="I17" s="13">
        <v>216550</v>
      </c>
      <c r="J17" s="13">
        <v>0</v>
      </c>
      <c r="K17" s="13">
        <v>0</v>
      </c>
      <c r="L17" s="13">
        <v>0</v>
      </c>
      <c r="M17" s="13">
        <f t="shared" si="0"/>
        <v>1576</v>
      </c>
      <c r="N17" s="13">
        <f t="shared" si="1"/>
        <v>248650</v>
      </c>
    </row>
    <row r="18" spans="3:14" ht="21.75" customHeight="1">
      <c r="C18" s="241" t="s">
        <v>40</v>
      </c>
      <c r="D18" s="12">
        <v>56</v>
      </c>
      <c r="E18" s="12">
        <v>5760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f t="shared" si="0"/>
        <v>56</v>
      </c>
      <c r="N18" s="12">
        <f t="shared" si="1"/>
        <v>5760</v>
      </c>
    </row>
    <row r="19" spans="3:14" ht="21.75" customHeight="1" thickBot="1">
      <c r="C19" s="167" t="s">
        <v>41</v>
      </c>
      <c r="D19" s="13">
        <v>5059</v>
      </c>
      <c r="E19" s="13">
        <v>876680</v>
      </c>
      <c r="F19" s="13">
        <v>0</v>
      </c>
      <c r="G19" s="13">
        <v>0</v>
      </c>
      <c r="H19" s="13">
        <v>0</v>
      </c>
      <c r="I19" s="13">
        <v>0</v>
      </c>
      <c r="J19" s="13">
        <v>1500</v>
      </c>
      <c r="K19" s="13">
        <v>27</v>
      </c>
      <c r="L19" s="13">
        <v>45900</v>
      </c>
      <c r="M19" s="13">
        <f t="shared" si="0"/>
        <v>5086</v>
      </c>
      <c r="N19" s="13">
        <f t="shared" si="1"/>
        <v>924080</v>
      </c>
    </row>
    <row r="20" spans="3:14" ht="21.75" customHeight="1" thickBot="1">
      <c r="C20" s="172" t="s">
        <v>3</v>
      </c>
      <c r="D20" s="81">
        <f aca="true" t="shared" si="2" ref="D20:N20">SUM(D7:D19)</f>
        <v>7317</v>
      </c>
      <c r="E20" s="81">
        <f t="shared" si="2"/>
        <v>1234273</v>
      </c>
      <c r="F20" s="81">
        <f t="shared" si="2"/>
        <v>14</v>
      </c>
      <c r="G20" s="81">
        <f t="shared" si="2"/>
        <v>2800</v>
      </c>
      <c r="H20" s="81">
        <f t="shared" si="2"/>
        <v>27103</v>
      </c>
      <c r="I20" s="81">
        <f t="shared" si="2"/>
        <v>5489821</v>
      </c>
      <c r="J20" s="81">
        <f t="shared" si="2"/>
        <v>99500</v>
      </c>
      <c r="K20" s="81">
        <f t="shared" si="2"/>
        <v>266</v>
      </c>
      <c r="L20" s="81">
        <f t="shared" si="2"/>
        <v>552300</v>
      </c>
      <c r="M20" s="81">
        <f t="shared" si="2"/>
        <v>34700</v>
      </c>
      <c r="N20" s="81">
        <f t="shared" si="2"/>
        <v>7378694</v>
      </c>
    </row>
    <row r="21" spans="3:9" ht="15.75" customHeight="1" thickTop="1">
      <c r="C21" s="307"/>
      <c r="D21" s="307"/>
      <c r="E21" s="307"/>
      <c r="F21" s="307"/>
      <c r="G21" s="307"/>
      <c r="H21" s="307"/>
      <c r="I21" s="307"/>
    </row>
    <row r="26" spans="3:13" ht="13.5" customHeight="1">
      <c r="C26" s="315"/>
      <c r="D26" s="315"/>
      <c r="E26" s="315"/>
      <c r="F26" s="315"/>
      <c r="G26" s="315"/>
      <c r="H26" s="315"/>
      <c r="I26" s="315"/>
      <c r="J26" s="315"/>
      <c r="K26" s="315"/>
      <c r="L26" s="315"/>
      <c r="M26" s="315"/>
    </row>
    <row r="27" spans="3:15" ht="18.75" customHeight="1">
      <c r="C27" s="314" t="s">
        <v>283</v>
      </c>
      <c r="D27" s="314"/>
      <c r="E27" s="314"/>
      <c r="F27" s="314"/>
      <c r="G27" s="314"/>
      <c r="H27" s="314"/>
      <c r="I27" s="314"/>
      <c r="J27" s="314"/>
      <c r="K27" s="314"/>
      <c r="L27" s="314"/>
      <c r="M27" s="314"/>
      <c r="N27" s="33"/>
      <c r="O27" s="60"/>
    </row>
    <row r="28" spans="3:15" ht="15.75" customHeight="1">
      <c r="C28" s="312" t="s">
        <v>280</v>
      </c>
      <c r="D28" s="312"/>
      <c r="E28" s="311" t="s">
        <v>155</v>
      </c>
      <c r="F28" s="311"/>
      <c r="G28" s="311"/>
      <c r="H28" s="311"/>
      <c r="I28" s="313" t="s">
        <v>31</v>
      </c>
      <c r="J28" s="313"/>
      <c r="K28" s="313"/>
      <c r="L28" s="313"/>
      <c r="M28" s="313"/>
      <c r="N28" s="62"/>
      <c r="O28" s="61"/>
    </row>
    <row r="29" spans="3:14" ht="16.5" customHeight="1">
      <c r="C29" s="309" t="s">
        <v>32</v>
      </c>
      <c r="D29" s="306" t="s">
        <v>247</v>
      </c>
      <c r="E29" s="306"/>
      <c r="F29" s="306" t="s">
        <v>248</v>
      </c>
      <c r="G29" s="306"/>
      <c r="H29" s="306" t="s">
        <v>249</v>
      </c>
      <c r="I29" s="306"/>
      <c r="J29" s="306" t="s">
        <v>250</v>
      </c>
      <c r="K29" s="306"/>
      <c r="L29" s="306"/>
      <c r="M29" s="306"/>
      <c r="N29" s="61"/>
    </row>
    <row r="30" spans="3:14" ht="15" customHeight="1" thickBot="1">
      <c r="C30" s="310"/>
      <c r="D30" s="145" t="s">
        <v>65</v>
      </c>
      <c r="E30" s="145" t="s">
        <v>33</v>
      </c>
      <c r="F30" s="145" t="s">
        <v>65</v>
      </c>
      <c r="G30" s="145" t="s">
        <v>33</v>
      </c>
      <c r="H30" s="145" t="s">
        <v>65</v>
      </c>
      <c r="I30" s="145" t="s">
        <v>33</v>
      </c>
      <c r="J30" s="145" t="s">
        <v>65</v>
      </c>
      <c r="K30" s="145"/>
      <c r="L30" s="145"/>
      <c r="M30" s="145" t="s">
        <v>33</v>
      </c>
      <c r="N30" s="61"/>
    </row>
    <row r="31" spans="3:14" ht="27" customHeight="1" thickTop="1">
      <c r="C31" s="116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61"/>
    </row>
    <row r="32" spans="3:14" ht="27" customHeight="1">
      <c r="C32" s="117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61"/>
    </row>
    <row r="33" spans="3:14" ht="27" customHeight="1">
      <c r="C33" s="116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61"/>
    </row>
    <row r="34" spans="3:14" ht="27" customHeight="1">
      <c r="C34" s="117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61"/>
    </row>
    <row r="35" spans="3:14" ht="27" customHeight="1"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61"/>
    </row>
    <row r="36" spans="3:14" ht="27" customHeight="1">
      <c r="C36" s="117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61"/>
    </row>
    <row r="37" spans="3:14" ht="27" customHeight="1"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61"/>
    </row>
    <row r="38" spans="3:14" ht="27" customHeight="1">
      <c r="C38" s="117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61"/>
    </row>
    <row r="39" spans="3:14" ht="27" customHeight="1">
      <c r="C39" s="120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61"/>
    </row>
    <row r="40" spans="3:14" ht="27" customHeight="1">
      <c r="C40" s="121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61"/>
    </row>
    <row r="41" spans="3:13" ht="18" customHeight="1" thickBot="1">
      <c r="C41" s="120"/>
      <c r="D41" s="13"/>
      <c r="E41" s="13"/>
      <c r="F41" s="13"/>
      <c r="G41" s="13"/>
      <c r="H41" s="13"/>
      <c r="I41" s="13"/>
      <c r="J41" s="13"/>
      <c r="K41" s="13"/>
      <c r="L41" s="13"/>
      <c r="M41" s="13"/>
    </row>
    <row r="42" spans="3:13" ht="27" customHeight="1" thickBot="1">
      <c r="C42" s="118" t="s">
        <v>3</v>
      </c>
      <c r="D42" s="81">
        <f aca="true" t="shared" si="3" ref="D42:J42">SUM(D31:D41)</f>
        <v>0</v>
      </c>
      <c r="E42" s="81">
        <f t="shared" si="3"/>
        <v>0</v>
      </c>
      <c r="F42" s="81">
        <f t="shared" si="3"/>
        <v>0</v>
      </c>
      <c r="G42" s="81">
        <f t="shared" si="3"/>
        <v>0</v>
      </c>
      <c r="H42" s="81">
        <f t="shared" si="3"/>
        <v>0</v>
      </c>
      <c r="I42" s="81">
        <f t="shared" si="3"/>
        <v>0</v>
      </c>
      <c r="J42" s="81">
        <f t="shared" si="3"/>
        <v>0</v>
      </c>
      <c r="K42" s="81"/>
      <c r="L42" s="81"/>
      <c r="M42" s="81">
        <f>SUM(M31:M41)</f>
        <v>0</v>
      </c>
    </row>
    <row r="43" spans="3:9" ht="15.75" thickTop="1">
      <c r="C43" s="307"/>
      <c r="D43" s="307"/>
      <c r="E43" s="307"/>
      <c r="F43" s="307"/>
      <c r="G43" s="307"/>
      <c r="H43" s="307"/>
      <c r="I43" s="307"/>
    </row>
    <row r="44" spans="3:9" ht="15">
      <c r="C44" s="37"/>
      <c r="D44" s="37"/>
      <c r="E44" s="37"/>
      <c r="F44" s="37"/>
      <c r="G44" s="37"/>
      <c r="H44" s="37"/>
      <c r="I44" s="37"/>
    </row>
    <row r="45" ht="39" customHeight="1"/>
    <row r="46" spans="3:13" ht="32.25" customHeight="1">
      <c r="C46" s="314" t="s">
        <v>392</v>
      </c>
      <c r="D46" s="314"/>
      <c r="E46" s="314"/>
      <c r="F46" s="314"/>
      <c r="G46" s="314"/>
      <c r="H46" s="314"/>
      <c r="I46" s="314"/>
      <c r="J46" s="314"/>
      <c r="K46" s="314"/>
      <c r="L46" s="168"/>
      <c r="M46" s="168"/>
    </row>
    <row r="47" spans="3:13" ht="29.25" customHeight="1">
      <c r="C47" s="312" t="s">
        <v>481</v>
      </c>
      <c r="D47" s="312"/>
      <c r="E47" s="119"/>
      <c r="F47" s="311" t="s">
        <v>207</v>
      </c>
      <c r="G47" s="311"/>
      <c r="H47" s="119"/>
      <c r="I47" s="119"/>
      <c r="J47" s="311" t="s">
        <v>90</v>
      </c>
      <c r="K47" s="311"/>
      <c r="L47" s="62"/>
      <c r="M47" s="62"/>
    </row>
    <row r="48" spans="3:13" ht="22.5" customHeight="1">
      <c r="C48" s="309" t="s">
        <v>32</v>
      </c>
      <c r="D48" s="306" t="s">
        <v>251</v>
      </c>
      <c r="E48" s="306"/>
      <c r="F48" s="306" t="s">
        <v>252</v>
      </c>
      <c r="G48" s="306"/>
      <c r="H48" s="306" t="s">
        <v>253</v>
      </c>
      <c r="I48" s="306"/>
      <c r="J48" s="115" t="s">
        <v>254</v>
      </c>
      <c r="K48" s="115"/>
      <c r="L48" s="82"/>
      <c r="M48" s="82"/>
    </row>
    <row r="49" spans="3:17" ht="24" customHeight="1" thickBot="1">
      <c r="C49" s="310"/>
      <c r="D49" s="145" t="s">
        <v>43</v>
      </c>
      <c r="E49" s="145" t="s">
        <v>33</v>
      </c>
      <c r="F49" s="145" t="s">
        <v>43</v>
      </c>
      <c r="G49" s="145" t="s">
        <v>33</v>
      </c>
      <c r="H49" s="145" t="s">
        <v>43</v>
      </c>
      <c r="I49" s="145" t="s">
        <v>33</v>
      </c>
      <c r="J49" s="145" t="s">
        <v>43</v>
      </c>
      <c r="K49" s="145" t="s">
        <v>33</v>
      </c>
      <c r="L49" s="170"/>
      <c r="M49" s="170"/>
      <c r="P49" s="42"/>
      <c r="Q49" s="42"/>
    </row>
    <row r="50" spans="3:17" ht="21.75" customHeight="1" thickTop="1">
      <c r="C50" s="171" t="s">
        <v>34</v>
      </c>
      <c r="D50" s="163">
        <v>600</v>
      </c>
      <c r="E50" s="163">
        <v>375000</v>
      </c>
      <c r="F50" s="163">
        <v>300</v>
      </c>
      <c r="G50" s="163">
        <v>180000</v>
      </c>
      <c r="H50" s="163">
        <v>750</v>
      </c>
      <c r="I50" s="163">
        <v>412500</v>
      </c>
      <c r="J50" s="163">
        <f>D50+F50+H50</f>
        <v>1650</v>
      </c>
      <c r="K50" s="163">
        <f>E50+G50+I50</f>
        <v>967500</v>
      </c>
      <c r="L50" s="170"/>
      <c r="M50" s="170"/>
      <c r="P50" s="42"/>
      <c r="Q50" s="42"/>
    </row>
    <row r="51" spans="3:13" ht="21.75" customHeight="1">
      <c r="C51" s="165" t="s">
        <v>35</v>
      </c>
      <c r="D51" s="13">
        <v>350</v>
      </c>
      <c r="E51" s="13">
        <v>210000</v>
      </c>
      <c r="F51" s="13">
        <v>600</v>
      </c>
      <c r="G51" s="13">
        <v>360000</v>
      </c>
      <c r="H51" s="13">
        <v>800</v>
      </c>
      <c r="I51" s="13">
        <v>440000</v>
      </c>
      <c r="J51" s="13">
        <f aca="true" t="shared" si="4" ref="J51:J61">D51+F51+H51</f>
        <v>1750</v>
      </c>
      <c r="K51" s="13">
        <f aca="true" t="shared" si="5" ref="K51:K61">E51+G51+I51</f>
        <v>1010000</v>
      </c>
      <c r="L51" s="35"/>
      <c r="M51" s="35"/>
    </row>
    <row r="52" spans="3:13" ht="21.75" customHeight="1">
      <c r="C52" s="166" t="s">
        <v>472</v>
      </c>
      <c r="D52" s="80">
        <v>0</v>
      </c>
      <c r="E52" s="12">
        <v>0</v>
      </c>
      <c r="F52" s="80">
        <v>0</v>
      </c>
      <c r="G52" s="12">
        <v>0</v>
      </c>
      <c r="H52" s="80">
        <v>0</v>
      </c>
      <c r="I52" s="80">
        <v>0</v>
      </c>
      <c r="J52" s="163">
        <f t="shared" si="4"/>
        <v>0</v>
      </c>
      <c r="K52" s="163">
        <f t="shared" si="5"/>
        <v>0</v>
      </c>
      <c r="L52" s="169"/>
      <c r="M52" s="169"/>
    </row>
    <row r="53" spans="3:13" ht="21.75" customHeight="1">
      <c r="C53" s="165" t="s">
        <v>36</v>
      </c>
      <c r="D53" s="13">
        <v>500</v>
      </c>
      <c r="E53" s="13">
        <v>300000</v>
      </c>
      <c r="F53" s="13">
        <v>200</v>
      </c>
      <c r="G53" s="13">
        <v>120000</v>
      </c>
      <c r="H53" s="13">
        <v>0</v>
      </c>
      <c r="I53" s="13">
        <v>0</v>
      </c>
      <c r="J53" s="13">
        <f t="shared" si="4"/>
        <v>700</v>
      </c>
      <c r="K53" s="13">
        <f t="shared" si="5"/>
        <v>420000</v>
      </c>
      <c r="L53" s="35"/>
      <c r="M53" s="35"/>
    </row>
    <row r="54" spans="3:13" ht="21.75" customHeight="1">
      <c r="C54" s="166" t="s">
        <v>37</v>
      </c>
      <c r="D54" s="80">
        <v>0</v>
      </c>
      <c r="E54" s="80">
        <v>0</v>
      </c>
      <c r="F54" s="80">
        <v>0</v>
      </c>
      <c r="G54" s="80">
        <v>0</v>
      </c>
      <c r="H54" s="80">
        <v>0</v>
      </c>
      <c r="I54" s="80">
        <v>0</v>
      </c>
      <c r="J54" s="163">
        <f t="shared" si="4"/>
        <v>0</v>
      </c>
      <c r="K54" s="163">
        <f t="shared" si="5"/>
        <v>0</v>
      </c>
      <c r="L54" s="169"/>
      <c r="M54" s="169"/>
    </row>
    <row r="55" spans="3:13" ht="21.75" customHeight="1">
      <c r="C55" s="165" t="s">
        <v>38</v>
      </c>
      <c r="D55" s="13">
        <v>250</v>
      </c>
      <c r="E55" s="13">
        <v>150000</v>
      </c>
      <c r="F55" s="13">
        <v>0</v>
      </c>
      <c r="G55" s="13">
        <v>0</v>
      </c>
      <c r="H55" s="13">
        <v>255</v>
      </c>
      <c r="I55" s="13">
        <v>153590</v>
      </c>
      <c r="J55" s="13">
        <f t="shared" si="4"/>
        <v>505</v>
      </c>
      <c r="K55" s="13">
        <f t="shared" si="5"/>
        <v>303590</v>
      </c>
      <c r="L55" s="35"/>
      <c r="M55" s="35"/>
    </row>
    <row r="56" spans="3:13" ht="21.75" customHeight="1">
      <c r="C56" s="166" t="s">
        <v>39</v>
      </c>
      <c r="D56" s="80">
        <v>0</v>
      </c>
      <c r="E56" s="12">
        <v>0</v>
      </c>
      <c r="F56" s="80">
        <v>0</v>
      </c>
      <c r="G56" s="80">
        <v>0</v>
      </c>
      <c r="H56" s="80">
        <v>0</v>
      </c>
      <c r="I56" s="80">
        <v>0</v>
      </c>
      <c r="J56" s="163">
        <f t="shared" si="4"/>
        <v>0</v>
      </c>
      <c r="K56" s="163">
        <f t="shared" si="5"/>
        <v>0</v>
      </c>
      <c r="L56" s="169"/>
      <c r="M56" s="169"/>
    </row>
    <row r="57" spans="3:13" ht="21.75" customHeight="1">
      <c r="C57" s="167" t="s">
        <v>410</v>
      </c>
      <c r="D57" s="13">
        <v>10000</v>
      </c>
      <c r="E57" s="13">
        <v>15000000</v>
      </c>
      <c r="F57" s="13">
        <v>0</v>
      </c>
      <c r="G57" s="13">
        <v>0</v>
      </c>
      <c r="H57" s="13">
        <v>0</v>
      </c>
      <c r="I57" s="13">
        <v>0</v>
      </c>
      <c r="J57" s="13">
        <f t="shared" si="4"/>
        <v>10000</v>
      </c>
      <c r="K57" s="13">
        <f t="shared" si="5"/>
        <v>15000000</v>
      </c>
      <c r="L57" s="35"/>
      <c r="M57" s="35"/>
    </row>
    <row r="58" spans="3:13" ht="21.75" customHeight="1">
      <c r="C58" s="166" t="s">
        <v>473</v>
      </c>
      <c r="D58" s="80">
        <v>0</v>
      </c>
      <c r="E58" s="12">
        <v>0</v>
      </c>
      <c r="F58" s="80">
        <v>0</v>
      </c>
      <c r="G58" s="80">
        <v>0</v>
      </c>
      <c r="H58" s="80">
        <v>0</v>
      </c>
      <c r="I58" s="80">
        <v>0</v>
      </c>
      <c r="J58" s="163">
        <f t="shared" si="4"/>
        <v>0</v>
      </c>
      <c r="K58" s="163">
        <f t="shared" si="5"/>
        <v>0</v>
      </c>
      <c r="L58" s="169"/>
      <c r="M58" s="169"/>
    </row>
    <row r="59" spans="3:13" ht="21.75" customHeight="1">
      <c r="C59" s="165" t="s">
        <v>474</v>
      </c>
      <c r="D59" s="79">
        <v>0</v>
      </c>
      <c r="E59" s="13">
        <v>0</v>
      </c>
      <c r="F59" s="79">
        <v>0</v>
      </c>
      <c r="G59" s="79">
        <v>0</v>
      </c>
      <c r="H59" s="79">
        <v>0</v>
      </c>
      <c r="I59" s="79">
        <v>0</v>
      </c>
      <c r="J59" s="13">
        <f t="shared" si="4"/>
        <v>0</v>
      </c>
      <c r="K59" s="13">
        <f t="shared" si="5"/>
        <v>0</v>
      </c>
      <c r="L59" s="169"/>
      <c r="M59" s="35"/>
    </row>
    <row r="60" spans="3:13" ht="21.75" customHeight="1">
      <c r="C60" s="242" t="s">
        <v>40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63">
        <f t="shared" si="4"/>
        <v>0</v>
      </c>
      <c r="K60" s="163">
        <f t="shared" si="5"/>
        <v>0</v>
      </c>
      <c r="L60" s="169"/>
      <c r="M60" s="35"/>
    </row>
    <row r="61" spans="3:13" ht="21.75" customHeight="1" thickBot="1">
      <c r="C61" s="165" t="s">
        <v>41</v>
      </c>
      <c r="D61" s="79">
        <v>450</v>
      </c>
      <c r="E61" s="13">
        <v>270000</v>
      </c>
      <c r="F61" s="79">
        <v>0</v>
      </c>
      <c r="G61" s="79">
        <v>0</v>
      </c>
      <c r="H61" s="79">
        <v>0</v>
      </c>
      <c r="I61" s="79">
        <v>0</v>
      </c>
      <c r="J61" s="13">
        <f t="shared" si="4"/>
        <v>450</v>
      </c>
      <c r="K61" s="13">
        <f t="shared" si="5"/>
        <v>270000</v>
      </c>
      <c r="L61" s="169"/>
      <c r="M61" s="35"/>
    </row>
    <row r="62" spans="3:13" ht="21.75" customHeight="1" thickBot="1">
      <c r="C62" s="172" t="s">
        <v>3</v>
      </c>
      <c r="D62" s="81">
        <f>SUM(D50:D61)</f>
        <v>12150</v>
      </c>
      <c r="E62" s="81">
        <f aca="true" t="shared" si="6" ref="E62:K62">SUM(E50:E61)</f>
        <v>16305000</v>
      </c>
      <c r="F62" s="81">
        <f t="shared" si="6"/>
        <v>1100</v>
      </c>
      <c r="G62" s="81">
        <f t="shared" si="6"/>
        <v>660000</v>
      </c>
      <c r="H62" s="81">
        <f t="shared" si="6"/>
        <v>1805</v>
      </c>
      <c r="I62" s="81">
        <f t="shared" si="6"/>
        <v>1006090</v>
      </c>
      <c r="J62" s="81">
        <f t="shared" si="6"/>
        <v>15055</v>
      </c>
      <c r="K62" s="81">
        <f t="shared" si="6"/>
        <v>17971090</v>
      </c>
      <c r="L62" s="43"/>
      <c r="M62" s="43"/>
    </row>
    <row r="63" spans="3:13" ht="15.75" thickTop="1">
      <c r="C63" s="308"/>
      <c r="D63" s="308"/>
      <c r="E63" s="308"/>
      <c r="F63" s="308"/>
      <c r="G63" s="308"/>
      <c r="H63" s="308"/>
      <c r="I63" s="308"/>
      <c r="J63" s="86"/>
      <c r="K63" s="86"/>
      <c r="L63" s="86"/>
      <c r="M63" s="86"/>
    </row>
    <row r="65" spans="3:9" ht="15">
      <c r="C65" s="272"/>
      <c r="D65" s="272"/>
      <c r="E65" s="272"/>
      <c r="F65" s="272"/>
      <c r="G65" s="272"/>
      <c r="H65" s="272"/>
      <c r="I65" s="272"/>
    </row>
    <row r="66" spans="5:6" ht="15">
      <c r="E66" s="42"/>
      <c r="F66" s="42"/>
    </row>
  </sheetData>
  <sheetProtection/>
  <mergeCells count="32">
    <mergeCell ref="C3:N3"/>
    <mergeCell ref="M5:N5"/>
    <mergeCell ref="J4:N4"/>
    <mergeCell ref="C4:D4"/>
    <mergeCell ref="G4:H4"/>
    <mergeCell ref="H5:I5"/>
    <mergeCell ref="K5:L5"/>
    <mergeCell ref="D5:E5"/>
    <mergeCell ref="C5:C6"/>
    <mergeCell ref="F5:G5"/>
    <mergeCell ref="C21:I21"/>
    <mergeCell ref="D29:E29"/>
    <mergeCell ref="F47:G47"/>
    <mergeCell ref="C46:K46"/>
    <mergeCell ref="C26:M26"/>
    <mergeCell ref="F29:G29"/>
    <mergeCell ref="C28:D28"/>
    <mergeCell ref="E28:H28"/>
    <mergeCell ref="C27:M27"/>
    <mergeCell ref="C29:C30"/>
    <mergeCell ref="J47:K47"/>
    <mergeCell ref="C47:D47"/>
    <mergeCell ref="J29:M29"/>
    <mergeCell ref="D48:E48"/>
    <mergeCell ref="I28:M28"/>
    <mergeCell ref="H48:I48"/>
    <mergeCell ref="C65:I65"/>
    <mergeCell ref="F48:G48"/>
    <mergeCell ref="H29:I29"/>
    <mergeCell ref="C43:I43"/>
    <mergeCell ref="C63:I63"/>
    <mergeCell ref="C48:C49"/>
  </mergeCells>
  <printOptions horizontalCentered="1" verticalCentered="1"/>
  <pageMargins left="1" right="1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</dc:creator>
  <cp:keywords/>
  <dc:description/>
  <cp:lastModifiedBy>Luna Rshad</cp:lastModifiedBy>
  <cp:lastPrinted>2010-12-06T10:13:59Z</cp:lastPrinted>
  <dcterms:created xsi:type="dcterms:W3CDTF">2013-09-08T04:27:43Z</dcterms:created>
  <dcterms:modified xsi:type="dcterms:W3CDTF">2010-12-06T08:37:04Z</dcterms:modified>
  <cp:category/>
  <cp:version/>
  <cp:contentType/>
  <cp:contentStatus/>
</cp:coreProperties>
</file>